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defaultThemeVersion="124226"/>
  <bookViews>
    <workbookView xWindow="480" yWindow="1320" windowWidth="20736" windowHeight="11388"/>
  </bookViews>
  <sheets>
    <sheet name="PENSUM, GPW i ZESTAWIENIE" sheetId="1" r:id="rId1"/>
    <sheet name="dane" sheetId="2" state="hidden" r:id="rId2"/>
  </sheets>
  <externalReferences>
    <externalReference r:id="rId3"/>
  </externalReferences>
  <definedNames>
    <definedName name="_xlnm._FilterDatabase" localSheetId="1" hidden="1">dane!$A$60:$B$132</definedName>
    <definedName name="_xlnm.Print_Area" localSheetId="0">'PENSUM, GPW i ZESTAWIENIE'!$A$1:$X$239</definedName>
  </definedNames>
  <calcPr calcId="145621"/>
</workbook>
</file>

<file path=xl/calcChain.xml><?xml version="1.0" encoding="utf-8"?>
<calcChain xmlns="http://schemas.openxmlformats.org/spreadsheetml/2006/main">
  <c r="A45" i="1" l="1"/>
  <c r="G133" i="1" l="1"/>
  <c r="D127" i="1"/>
  <c r="B127" i="1" l="1"/>
  <c r="B124" i="1" l="1"/>
  <c r="D136" i="1" l="1"/>
  <c r="D135" i="1"/>
  <c r="D134" i="1"/>
  <c r="D133" i="1"/>
  <c r="D132" i="1"/>
  <c r="D131" i="1"/>
  <c r="D130" i="1"/>
  <c r="D129" i="1"/>
  <c r="D128" i="1"/>
  <c r="D96" i="1"/>
  <c r="D95" i="1"/>
  <c r="D94" i="1"/>
  <c r="D93" i="1"/>
  <c r="D92" i="1"/>
  <c r="D91" i="1"/>
  <c r="D90" i="1"/>
  <c r="D89" i="1"/>
  <c r="D88" i="1"/>
  <c r="D87" i="1"/>
  <c r="E48" i="1"/>
  <c r="D48" i="1"/>
  <c r="E208" i="1" l="1"/>
  <c r="E167" i="1"/>
  <c r="E126" i="1"/>
  <c r="X58" i="1" l="1"/>
  <c r="X57" i="1"/>
  <c r="X56" i="1"/>
  <c r="X55" i="1"/>
  <c r="X54" i="1"/>
  <c r="X53" i="1"/>
  <c r="X52" i="1"/>
  <c r="X51" i="1"/>
  <c r="X50" i="1"/>
  <c r="X49" i="1"/>
  <c r="T14" i="1"/>
  <c r="T15" i="1"/>
  <c r="T24" i="1" l="1"/>
  <c r="T23" i="1"/>
  <c r="T22" i="1"/>
  <c r="T21" i="1"/>
  <c r="T20" i="1"/>
  <c r="T19" i="1"/>
  <c r="T18" i="1"/>
  <c r="T17" i="1"/>
  <c r="T16" i="1"/>
  <c r="K50" i="1" l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49" i="1"/>
  <c r="M49" i="1" s="1"/>
  <c r="K14" i="1"/>
  <c r="M14" i="1" s="1"/>
  <c r="K24" i="1"/>
  <c r="M24" i="1" s="1"/>
  <c r="K23" i="1"/>
  <c r="M23" i="1" s="1"/>
  <c r="K22" i="1"/>
  <c r="M22" i="1" s="1"/>
  <c r="K21" i="1"/>
  <c r="M21" i="1" s="1"/>
  <c r="K20" i="1"/>
  <c r="M20" i="1" s="1"/>
  <c r="K19" i="1"/>
  <c r="M19" i="1" s="1"/>
  <c r="K18" i="1"/>
  <c r="M18" i="1" s="1"/>
  <c r="K17" i="1"/>
  <c r="M17" i="1" s="1"/>
  <c r="K16" i="1"/>
  <c r="M16" i="1" s="1"/>
  <c r="K15" i="1"/>
  <c r="M15" i="1" s="1"/>
  <c r="D173" i="1" l="1"/>
  <c r="D174" i="1"/>
  <c r="D177" i="1"/>
  <c r="D176" i="1"/>
  <c r="D175" i="1"/>
  <c r="D172" i="1"/>
  <c r="D171" i="1"/>
  <c r="D170" i="1"/>
  <c r="D169" i="1"/>
  <c r="D168" i="1"/>
  <c r="D218" i="1"/>
  <c r="H218" i="1" s="1"/>
  <c r="D217" i="1"/>
  <c r="H217" i="1" s="1"/>
  <c r="D216" i="1"/>
  <c r="H216" i="1" s="1"/>
  <c r="D215" i="1"/>
  <c r="H215" i="1" s="1"/>
  <c r="D214" i="1"/>
  <c r="H214" i="1" s="1"/>
  <c r="D213" i="1"/>
  <c r="H213" i="1" s="1"/>
  <c r="D212" i="1"/>
  <c r="H212" i="1" s="1"/>
  <c r="D211" i="1"/>
  <c r="H211" i="1" s="1"/>
  <c r="D210" i="1"/>
  <c r="D209" i="1"/>
  <c r="N213" i="1" l="1"/>
  <c r="P213" i="1" s="1"/>
  <c r="E210" i="1"/>
  <c r="N211" i="1"/>
  <c r="P211" i="1" s="1"/>
  <c r="G213" i="1"/>
  <c r="N214" i="1"/>
  <c r="P214" i="1" s="1"/>
  <c r="L215" i="1"/>
  <c r="N218" i="1"/>
  <c r="P218" i="1" s="1"/>
  <c r="N217" i="1"/>
  <c r="P217" i="1" s="1"/>
  <c r="P216" i="1"/>
  <c r="N216" i="1"/>
  <c r="N212" i="1"/>
  <c r="P212" i="1" s="1"/>
  <c r="R214" i="1"/>
  <c r="W216" i="1"/>
  <c r="F217" i="1"/>
  <c r="G216" i="1"/>
  <c r="L216" i="1"/>
  <c r="A210" i="1"/>
  <c r="B210" i="1"/>
  <c r="C210" i="1"/>
  <c r="A211" i="1"/>
  <c r="B211" i="1"/>
  <c r="C211" i="1"/>
  <c r="A212" i="1"/>
  <c r="B212" i="1"/>
  <c r="C212" i="1"/>
  <c r="E212" i="1"/>
  <c r="A213" i="1"/>
  <c r="B213" i="1"/>
  <c r="C213" i="1"/>
  <c r="A214" i="1"/>
  <c r="B214" i="1"/>
  <c r="C214" i="1"/>
  <c r="A215" i="1"/>
  <c r="B215" i="1"/>
  <c r="C215" i="1"/>
  <c r="S215" i="1"/>
  <c r="A216" i="1"/>
  <c r="B216" i="1"/>
  <c r="C216" i="1"/>
  <c r="E216" i="1"/>
  <c r="S216" i="1"/>
  <c r="U216" i="1"/>
  <c r="A217" i="1"/>
  <c r="B217" i="1"/>
  <c r="C217" i="1"/>
  <c r="A218" i="1"/>
  <c r="B218" i="1"/>
  <c r="C218" i="1"/>
  <c r="N172" i="1"/>
  <c r="X215" i="1" l="1"/>
  <c r="E211" i="1"/>
  <c r="R215" i="1"/>
  <c r="N215" i="1"/>
  <c r="V215" i="1"/>
  <c r="G215" i="1"/>
  <c r="E215" i="1"/>
  <c r="F218" i="1"/>
  <c r="N210" i="1"/>
  <c r="P210" i="1" s="1"/>
  <c r="P215" i="1"/>
  <c r="T215" i="1"/>
  <c r="F215" i="1"/>
  <c r="T214" i="1"/>
  <c r="W215" i="1"/>
  <c r="X214" i="1"/>
  <c r="E218" i="1"/>
  <c r="V214" i="1"/>
  <c r="E214" i="1"/>
  <c r="L214" i="1"/>
  <c r="E217" i="1"/>
  <c r="X217" i="1"/>
  <c r="T217" i="1"/>
  <c r="W217" i="1"/>
  <c r="S217" i="1"/>
  <c r="L217" i="1"/>
  <c r="V217" i="1"/>
  <c r="R217" i="1"/>
  <c r="G217" i="1"/>
  <c r="U217" i="1"/>
  <c r="U215" i="1"/>
  <c r="G214" i="1"/>
  <c r="G218" i="1"/>
  <c r="X216" i="1"/>
  <c r="T216" i="1"/>
  <c r="F216" i="1"/>
  <c r="F214" i="1"/>
  <c r="V216" i="1"/>
  <c r="R216" i="1"/>
  <c r="W214" i="1"/>
  <c r="F211" i="1"/>
  <c r="G210" i="1"/>
  <c r="F210" i="1"/>
  <c r="F212" i="1"/>
  <c r="G211" i="1"/>
  <c r="F213" i="1"/>
  <c r="E213" i="1"/>
  <c r="G212" i="1"/>
  <c r="F209" i="1"/>
  <c r="H172" i="1"/>
  <c r="G172" i="1"/>
  <c r="X172" i="1" s="1"/>
  <c r="F172" i="1"/>
  <c r="E172" i="1"/>
  <c r="G209" i="1" l="1"/>
  <c r="H209" i="1"/>
  <c r="E209" i="1"/>
  <c r="G168" i="1" l="1"/>
  <c r="X168" i="1" s="1"/>
  <c r="E168" i="1"/>
  <c r="F168" i="1"/>
  <c r="F169" i="1"/>
  <c r="E169" i="1"/>
  <c r="G169" i="1"/>
  <c r="X169" i="1" s="1"/>
  <c r="N174" i="1"/>
  <c r="F174" i="1"/>
  <c r="E174" i="1"/>
  <c r="G174" i="1"/>
  <c r="X174" i="1" s="1"/>
  <c r="N173" i="1"/>
  <c r="F173" i="1"/>
  <c r="E173" i="1"/>
  <c r="G173" i="1"/>
  <c r="X173" i="1" s="1"/>
  <c r="N177" i="1"/>
  <c r="F177" i="1"/>
  <c r="E177" i="1"/>
  <c r="G177" i="1"/>
  <c r="X177" i="1" s="1"/>
  <c r="F170" i="1"/>
  <c r="E170" i="1"/>
  <c r="G170" i="1"/>
  <c r="X170" i="1" s="1"/>
  <c r="N175" i="1"/>
  <c r="F175" i="1"/>
  <c r="E175" i="1"/>
  <c r="G175" i="1"/>
  <c r="X175" i="1" s="1"/>
  <c r="F171" i="1"/>
  <c r="E171" i="1"/>
  <c r="G171" i="1"/>
  <c r="X171" i="1" s="1"/>
  <c r="N176" i="1"/>
  <c r="F176" i="1"/>
  <c r="E176" i="1"/>
  <c r="G176" i="1"/>
  <c r="X176" i="1" s="1"/>
  <c r="N209" i="1"/>
  <c r="C209" i="1"/>
  <c r="B209" i="1"/>
  <c r="A209" i="1"/>
  <c r="J208" i="1"/>
  <c r="H208" i="1"/>
  <c r="B206" i="1"/>
  <c r="B165" i="1"/>
  <c r="P237" i="1"/>
  <c r="J219" i="1"/>
  <c r="V136" i="1" l="1"/>
  <c r="C136" i="1"/>
  <c r="B136" i="1"/>
  <c r="A136" i="1"/>
  <c r="V135" i="1"/>
  <c r="C135" i="1"/>
  <c r="B135" i="1"/>
  <c r="A135" i="1"/>
  <c r="V134" i="1"/>
  <c r="C134" i="1"/>
  <c r="B134" i="1"/>
  <c r="A134" i="1"/>
  <c r="V133" i="1"/>
  <c r="C133" i="1"/>
  <c r="B133" i="1"/>
  <c r="A133" i="1"/>
  <c r="V132" i="1"/>
  <c r="C132" i="1"/>
  <c r="B132" i="1"/>
  <c r="A132" i="1"/>
  <c r="V131" i="1"/>
  <c r="C131" i="1"/>
  <c r="B131" i="1"/>
  <c r="A131" i="1"/>
  <c r="V130" i="1"/>
  <c r="C130" i="1"/>
  <c r="B130" i="1"/>
  <c r="A130" i="1"/>
  <c r="C129" i="1"/>
  <c r="B129" i="1"/>
  <c r="A129" i="1"/>
  <c r="C128" i="1"/>
  <c r="B128" i="1"/>
  <c r="A128" i="1"/>
  <c r="A127" i="1"/>
  <c r="C127" i="1"/>
  <c r="P156" i="1"/>
  <c r="J137" i="1"/>
  <c r="G127" i="1" l="1"/>
  <c r="X127" i="1" s="1"/>
  <c r="F127" i="1"/>
  <c r="E127" i="1"/>
  <c r="E131" i="1"/>
  <c r="P136" i="1"/>
  <c r="U131" i="1"/>
  <c r="G129" i="1"/>
  <c r="X129" i="1" s="1"/>
  <c r="W132" i="1"/>
  <c r="F132" i="1"/>
  <c r="L135" i="1"/>
  <c r="W133" i="1"/>
  <c r="W135" i="1"/>
  <c r="G131" i="1"/>
  <c r="X131" i="1" s="1"/>
  <c r="W131" i="1"/>
  <c r="E133" i="1"/>
  <c r="E135" i="1"/>
  <c r="F136" i="1"/>
  <c r="N127" i="1"/>
  <c r="P127" i="1" s="1"/>
  <c r="S131" i="1"/>
  <c r="S135" i="1"/>
  <c r="W136" i="1"/>
  <c r="F128" i="1"/>
  <c r="F130" i="1"/>
  <c r="P130" i="1"/>
  <c r="W130" i="1"/>
  <c r="T132" i="1"/>
  <c r="F134" i="1"/>
  <c r="P134" i="1"/>
  <c r="W134" i="1"/>
  <c r="L136" i="1"/>
  <c r="T136" i="1"/>
  <c r="G128" i="1"/>
  <c r="X128" i="1" s="1"/>
  <c r="P129" i="1"/>
  <c r="G130" i="1"/>
  <c r="X130" i="1" s="1"/>
  <c r="S130" i="1"/>
  <c r="E132" i="1"/>
  <c r="N132" i="1"/>
  <c r="P132" i="1" s="1"/>
  <c r="X133" i="1"/>
  <c r="G134" i="1"/>
  <c r="X134" i="1" s="1"/>
  <c r="S134" i="1"/>
  <c r="P135" i="1"/>
  <c r="E136" i="1"/>
  <c r="N136" i="1"/>
  <c r="U136" i="1"/>
  <c r="N128" i="1"/>
  <c r="P128" i="1" s="1"/>
  <c r="L130" i="1"/>
  <c r="T130" i="1"/>
  <c r="L134" i="1"/>
  <c r="T134" i="1"/>
  <c r="E128" i="1"/>
  <c r="E130" i="1"/>
  <c r="N130" i="1"/>
  <c r="U130" i="1"/>
  <c r="G132" i="1"/>
  <c r="X132" i="1" s="1"/>
  <c r="S132" i="1"/>
  <c r="E134" i="1"/>
  <c r="N134" i="1"/>
  <c r="U134" i="1"/>
  <c r="G135" i="1"/>
  <c r="X135" i="1" s="1"/>
  <c r="U135" i="1"/>
  <c r="G136" i="1"/>
  <c r="X136" i="1" s="1"/>
  <c r="S136" i="1"/>
  <c r="E129" i="1"/>
  <c r="S129" i="1"/>
  <c r="F129" i="1"/>
  <c r="N129" i="1"/>
  <c r="T129" i="1"/>
  <c r="R130" i="1"/>
  <c r="F131" i="1"/>
  <c r="N131" i="1"/>
  <c r="P131" i="1" s="1"/>
  <c r="T131" i="1"/>
  <c r="R132" i="1"/>
  <c r="F133" i="1"/>
  <c r="N133" i="1"/>
  <c r="P133" i="1" s="1"/>
  <c r="T133" i="1"/>
  <c r="R134" i="1"/>
  <c r="F135" i="1"/>
  <c r="N135" i="1"/>
  <c r="T135" i="1"/>
  <c r="R136" i="1"/>
  <c r="R129" i="1"/>
  <c r="R131" i="1"/>
  <c r="R133" i="1"/>
  <c r="R135" i="1"/>
  <c r="F96" i="1"/>
  <c r="F95" i="1"/>
  <c r="F94" i="1"/>
  <c r="F93" i="1"/>
  <c r="F92" i="1"/>
  <c r="F91" i="1"/>
  <c r="F90" i="1"/>
  <c r="N171" i="1"/>
  <c r="P209" i="1" l="1"/>
  <c r="E91" i="1"/>
  <c r="L95" i="1"/>
  <c r="H135" i="1" s="1"/>
  <c r="N168" i="1"/>
  <c r="P168" i="1" s="1"/>
  <c r="P137" i="1"/>
  <c r="N170" i="1"/>
  <c r="P170" i="1" s="1"/>
  <c r="E87" i="1"/>
  <c r="G87" i="1"/>
  <c r="X87" i="1" s="1"/>
  <c r="N169" i="1"/>
  <c r="P169" i="1" s="1"/>
  <c r="P171" i="1"/>
  <c r="F87" i="1"/>
  <c r="N87" i="1"/>
  <c r="P87" i="1" s="1"/>
  <c r="L89" i="1"/>
  <c r="H129" i="1" s="1"/>
  <c r="L129" i="1" s="1"/>
  <c r="E90" i="1"/>
  <c r="E94" i="1"/>
  <c r="H91" i="1"/>
  <c r="L91" i="1" s="1"/>
  <c r="H131" i="1" s="1"/>
  <c r="L131" i="1" s="1"/>
  <c r="H95" i="1"/>
  <c r="W92" i="1"/>
  <c r="W96" i="1"/>
  <c r="W95" i="1"/>
  <c r="P95" i="1"/>
  <c r="W91" i="1"/>
  <c r="F89" i="1"/>
  <c r="H92" i="1"/>
  <c r="P92" i="1"/>
  <c r="S89" i="1"/>
  <c r="E96" i="1"/>
  <c r="V93" i="1"/>
  <c r="P96" i="1"/>
  <c r="S91" i="1"/>
  <c r="S95" i="1"/>
  <c r="G92" i="1"/>
  <c r="X92" i="1" s="1"/>
  <c r="L90" i="1"/>
  <c r="H130" i="1" s="1"/>
  <c r="E92" i="1"/>
  <c r="G93" i="1"/>
  <c r="X93" i="1" s="1"/>
  <c r="R89" i="1"/>
  <c r="T92" i="1"/>
  <c r="U95" i="1"/>
  <c r="G96" i="1"/>
  <c r="X96" i="1" s="1"/>
  <c r="L92" i="1"/>
  <c r="H132" i="1" s="1"/>
  <c r="L132" i="1" s="1"/>
  <c r="G89" i="1"/>
  <c r="X89" i="1" s="1"/>
  <c r="U91" i="1"/>
  <c r="R93" i="1"/>
  <c r="W93" i="1"/>
  <c r="T96" i="1"/>
  <c r="N90" i="1"/>
  <c r="N94" i="1"/>
  <c r="V94" i="1"/>
  <c r="H96" i="1"/>
  <c r="L96" i="1"/>
  <c r="H136" i="1" s="1"/>
  <c r="N91" i="1"/>
  <c r="P91" i="1" s="1"/>
  <c r="N95" i="1"/>
  <c r="S90" i="1"/>
  <c r="W90" i="1"/>
  <c r="T91" i="1"/>
  <c r="S94" i="1"/>
  <c r="W94" i="1"/>
  <c r="T95" i="1"/>
  <c r="U96" i="1"/>
  <c r="R90" i="1"/>
  <c r="V90" i="1"/>
  <c r="R94" i="1"/>
  <c r="G90" i="1"/>
  <c r="X90" i="1" s="1"/>
  <c r="G94" i="1"/>
  <c r="X94" i="1" s="1"/>
  <c r="N92" i="1"/>
  <c r="N96" i="1"/>
  <c r="T90" i="1"/>
  <c r="R92" i="1"/>
  <c r="V92" i="1"/>
  <c r="T94" i="1"/>
  <c r="R96" i="1"/>
  <c r="V96" i="1"/>
  <c r="L94" i="1"/>
  <c r="H134" i="1" s="1"/>
  <c r="E95" i="1"/>
  <c r="G91" i="1"/>
  <c r="X91" i="1" s="1"/>
  <c r="G95" i="1"/>
  <c r="X95" i="1" s="1"/>
  <c r="N89" i="1"/>
  <c r="N93" i="1"/>
  <c r="T89" i="1"/>
  <c r="U90" i="1"/>
  <c r="R91" i="1"/>
  <c r="V91" i="1"/>
  <c r="S92" i="1"/>
  <c r="T93" i="1"/>
  <c r="U94" i="1"/>
  <c r="R95" i="1"/>
  <c r="V95" i="1"/>
  <c r="S96" i="1"/>
  <c r="H89" i="1"/>
  <c r="H93" i="1"/>
  <c r="L93" i="1" s="1"/>
  <c r="H133" i="1" s="1"/>
  <c r="L133" i="1" s="1"/>
  <c r="H90" i="1"/>
  <c r="H94" i="1"/>
  <c r="P89" i="1"/>
  <c r="P93" i="1"/>
  <c r="E89" i="1"/>
  <c r="E93" i="1"/>
  <c r="P90" i="1"/>
  <c r="P94" i="1"/>
  <c r="P219" i="1" l="1"/>
  <c r="G88" i="1"/>
  <c r="X88" i="1" s="1"/>
  <c r="E88" i="1"/>
  <c r="F88" i="1"/>
  <c r="N88" i="1"/>
  <c r="P88" i="1" s="1"/>
  <c r="P37" i="1"/>
  <c r="P196" i="1" l="1"/>
  <c r="P116" i="1"/>
  <c r="P76" i="1"/>
  <c r="U58" i="1" l="1"/>
  <c r="U218" i="1" s="1"/>
  <c r="U57" i="1"/>
  <c r="U56" i="1"/>
  <c r="U55" i="1"/>
  <c r="U54" i="1"/>
  <c r="U214" i="1" s="1"/>
  <c r="U53" i="1"/>
  <c r="U213" i="1" s="1"/>
  <c r="U52" i="1"/>
  <c r="U212" i="1" s="1"/>
  <c r="U51" i="1"/>
  <c r="U50" i="1"/>
  <c r="U210" i="1" s="1"/>
  <c r="U49" i="1"/>
  <c r="Q24" i="1"/>
  <c r="Q23" i="1"/>
  <c r="Q22" i="1"/>
  <c r="Q21" i="1"/>
  <c r="Q20" i="1"/>
  <c r="Q19" i="1"/>
  <c r="Q18" i="1"/>
  <c r="Q17" i="1"/>
  <c r="Q16" i="1"/>
  <c r="Q15" i="1"/>
  <c r="Q14" i="1"/>
  <c r="U211" i="1" l="1"/>
  <c r="U129" i="1"/>
  <c r="U89" i="1"/>
  <c r="U133" i="1"/>
  <c r="U93" i="1"/>
  <c r="U132" i="1"/>
  <c r="U92" i="1"/>
  <c r="U127" i="1"/>
  <c r="U87" i="1"/>
  <c r="U169" i="1"/>
  <c r="U170" i="1"/>
  <c r="U171" i="1"/>
  <c r="U168" i="1"/>
  <c r="U209" i="1"/>
  <c r="U88" i="1"/>
  <c r="U128" i="1"/>
  <c r="B87" i="1"/>
  <c r="N15" i="1"/>
  <c r="N16" i="1"/>
  <c r="N17" i="1"/>
  <c r="N18" i="1"/>
  <c r="N19" i="1"/>
  <c r="N20" i="1"/>
  <c r="N21" i="1"/>
  <c r="N22" i="1"/>
  <c r="N23" i="1"/>
  <c r="N24" i="1"/>
  <c r="N14" i="1"/>
  <c r="S58" i="1"/>
  <c r="S218" i="1" s="1"/>
  <c r="S57" i="1"/>
  <c r="S56" i="1"/>
  <c r="S55" i="1"/>
  <c r="S54" i="1"/>
  <c r="S214" i="1" s="1"/>
  <c r="S53" i="1"/>
  <c r="S213" i="1" s="1"/>
  <c r="S52" i="1"/>
  <c r="S212" i="1" s="1"/>
  <c r="S51" i="1"/>
  <c r="S211" i="1" s="1"/>
  <c r="S50" i="1"/>
  <c r="S210" i="1" s="1"/>
  <c r="S49" i="1"/>
  <c r="H210" i="1"/>
  <c r="L210" i="1" s="1"/>
  <c r="L211" i="1"/>
  <c r="L212" i="1"/>
  <c r="L213" i="1"/>
  <c r="L218" i="1"/>
  <c r="U24" i="1"/>
  <c r="U19" i="1"/>
  <c r="U20" i="1"/>
  <c r="U21" i="1"/>
  <c r="U22" i="1"/>
  <c r="J167" i="1"/>
  <c r="H167" i="1"/>
  <c r="V58" i="1"/>
  <c r="V218" i="1" s="1"/>
  <c r="V57" i="1"/>
  <c r="V56" i="1"/>
  <c r="V55" i="1"/>
  <c r="V54" i="1"/>
  <c r="V53" i="1"/>
  <c r="V213" i="1" s="1"/>
  <c r="V52" i="1"/>
  <c r="V212" i="1" s="1"/>
  <c r="V51" i="1"/>
  <c r="V50" i="1"/>
  <c r="V210" i="1" s="1"/>
  <c r="V49" i="1"/>
  <c r="R24" i="1"/>
  <c r="R23" i="1"/>
  <c r="R22" i="1"/>
  <c r="R21" i="1"/>
  <c r="R20" i="1"/>
  <c r="R19" i="1"/>
  <c r="R18" i="1"/>
  <c r="R17" i="1"/>
  <c r="R16" i="1"/>
  <c r="R15" i="1"/>
  <c r="R14" i="1"/>
  <c r="O24" i="1"/>
  <c r="O23" i="1"/>
  <c r="O22" i="1"/>
  <c r="O21" i="1"/>
  <c r="O20" i="1"/>
  <c r="O19" i="1"/>
  <c r="O18" i="1"/>
  <c r="O17" i="1"/>
  <c r="O16" i="1"/>
  <c r="O15" i="1"/>
  <c r="O14" i="1"/>
  <c r="B91" i="1"/>
  <c r="C176" i="1"/>
  <c r="B176" i="1"/>
  <c r="A176" i="1"/>
  <c r="C175" i="1"/>
  <c r="B175" i="1"/>
  <c r="A175" i="1"/>
  <c r="C95" i="1"/>
  <c r="B95" i="1"/>
  <c r="A95" i="1"/>
  <c r="C94" i="1"/>
  <c r="B94" i="1"/>
  <c r="A94" i="1"/>
  <c r="B93" i="1"/>
  <c r="W57" i="1"/>
  <c r="T57" i="1"/>
  <c r="R57" i="1"/>
  <c r="W56" i="1"/>
  <c r="T56" i="1"/>
  <c r="R56" i="1"/>
  <c r="B84" i="1"/>
  <c r="B43" i="1"/>
  <c r="B172" i="1"/>
  <c r="S19" i="1"/>
  <c r="P19" i="1"/>
  <c r="S24" i="1"/>
  <c r="S23" i="1"/>
  <c r="S22" i="1"/>
  <c r="S21" i="1"/>
  <c r="S20" i="1"/>
  <c r="S18" i="1"/>
  <c r="S17" i="1"/>
  <c r="S16" i="1"/>
  <c r="S15" i="1"/>
  <c r="S14" i="1"/>
  <c r="C177" i="1"/>
  <c r="B177" i="1"/>
  <c r="A177" i="1"/>
  <c r="C174" i="1"/>
  <c r="B174" i="1"/>
  <c r="A174" i="1"/>
  <c r="C173" i="1"/>
  <c r="B173" i="1"/>
  <c r="A173" i="1"/>
  <c r="C172" i="1"/>
  <c r="A172" i="1"/>
  <c r="C171" i="1"/>
  <c r="B171" i="1"/>
  <c r="A171" i="1"/>
  <c r="C170" i="1"/>
  <c r="B170" i="1"/>
  <c r="A170" i="1"/>
  <c r="C169" i="1"/>
  <c r="B169" i="1"/>
  <c r="A169" i="1"/>
  <c r="C168" i="1"/>
  <c r="B168" i="1"/>
  <c r="A168" i="1"/>
  <c r="A87" i="1"/>
  <c r="C96" i="1"/>
  <c r="B96" i="1"/>
  <c r="A96" i="1"/>
  <c r="C93" i="1"/>
  <c r="A93" i="1"/>
  <c r="C92" i="1"/>
  <c r="B92" i="1"/>
  <c r="A92" i="1"/>
  <c r="C91" i="1"/>
  <c r="A91" i="1"/>
  <c r="C90" i="1"/>
  <c r="B90" i="1"/>
  <c r="A90" i="1"/>
  <c r="C89" i="1"/>
  <c r="B89" i="1"/>
  <c r="A89" i="1"/>
  <c r="C88" i="1"/>
  <c r="B88" i="1"/>
  <c r="A88" i="1"/>
  <c r="C87" i="1"/>
  <c r="A43" i="1"/>
  <c r="J178" i="1"/>
  <c r="J97" i="1"/>
  <c r="X218" i="1"/>
  <c r="W58" i="1"/>
  <c r="W218" i="1" s="1"/>
  <c r="T58" i="1"/>
  <c r="T218" i="1" s="1"/>
  <c r="R58" i="1"/>
  <c r="R218" i="1" s="1"/>
  <c r="W55" i="1"/>
  <c r="T55" i="1"/>
  <c r="R55" i="1"/>
  <c r="W54" i="1"/>
  <c r="T54" i="1"/>
  <c r="R54" i="1"/>
  <c r="X213" i="1"/>
  <c r="W53" i="1"/>
  <c r="W213" i="1" s="1"/>
  <c r="T53" i="1"/>
  <c r="T213" i="1" s="1"/>
  <c r="R53" i="1"/>
  <c r="R213" i="1" s="1"/>
  <c r="X212" i="1"/>
  <c r="W52" i="1"/>
  <c r="W212" i="1" s="1"/>
  <c r="T52" i="1"/>
  <c r="T212" i="1" s="1"/>
  <c r="R52" i="1"/>
  <c r="R212" i="1" s="1"/>
  <c r="X211" i="1"/>
  <c r="W51" i="1"/>
  <c r="T51" i="1"/>
  <c r="T211" i="1" s="1"/>
  <c r="R51" i="1"/>
  <c r="R211" i="1" s="1"/>
  <c r="X210" i="1"/>
  <c r="W50" i="1"/>
  <c r="W210" i="1" s="1"/>
  <c r="T50" i="1"/>
  <c r="T210" i="1" s="1"/>
  <c r="R50" i="1"/>
  <c r="R210" i="1" s="1"/>
  <c r="W49" i="1"/>
  <c r="T49" i="1"/>
  <c r="R49" i="1"/>
  <c r="P24" i="1"/>
  <c r="P23" i="1"/>
  <c r="P22" i="1"/>
  <c r="P21" i="1"/>
  <c r="P20" i="1"/>
  <c r="P18" i="1"/>
  <c r="P17" i="1"/>
  <c r="P16" i="1"/>
  <c r="P15" i="1"/>
  <c r="P14" i="1"/>
  <c r="S133" i="1" l="1"/>
  <c r="S93" i="1"/>
  <c r="W211" i="1"/>
  <c r="W129" i="1"/>
  <c r="W89" i="1"/>
  <c r="V211" i="1"/>
  <c r="V129" i="1"/>
  <c r="V89" i="1"/>
  <c r="H177" i="1"/>
  <c r="L177" i="1" s="1"/>
  <c r="H173" i="1"/>
  <c r="L173" i="1" s="1"/>
  <c r="H169" i="1"/>
  <c r="L169" i="1" s="1"/>
  <c r="H176" i="1"/>
  <c r="L176" i="1" s="1"/>
  <c r="P53" i="1"/>
  <c r="H175" i="1"/>
  <c r="L175" i="1" s="1"/>
  <c r="H171" i="1"/>
  <c r="L171" i="1" s="1"/>
  <c r="H174" i="1"/>
  <c r="H170" i="1"/>
  <c r="L170" i="1" s="1"/>
  <c r="W127" i="1"/>
  <c r="W87" i="1"/>
  <c r="V127" i="1"/>
  <c r="V87" i="1"/>
  <c r="T127" i="1"/>
  <c r="T87" i="1"/>
  <c r="S127" i="1"/>
  <c r="S87" i="1"/>
  <c r="R127" i="1"/>
  <c r="R87" i="1"/>
  <c r="H87" i="1"/>
  <c r="L87" i="1" s="1"/>
  <c r="H127" i="1" s="1"/>
  <c r="L127" i="1" s="1"/>
  <c r="W168" i="1"/>
  <c r="W209" i="1"/>
  <c r="W169" i="1"/>
  <c r="W171" i="1"/>
  <c r="R168" i="1"/>
  <c r="R209" i="1"/>
  <c r="R169" i="1"/>
  <c r="R170" i="1"/>
  <c r="R171" i="1"/>
  <c r="V168" i="1"/>
  <c r="V209" i="1"/>
  <c r="S168" i="1"/>
  <c r="S209" i="1"/>
  <c r="T168" i="1"/>
  <c r="T209" i="1"/>
  <c r="T169" i="1"/>
  <c r="T170" i="1"/>
  <c r="T171" i="1"/>
  <c r="V169" i="1"/>
  <c r="S169" i="1"/>
  <c r="W170" i="1"/>
  <c r="V170" i="1"/>
  <c r="S170" i="1"/>
  <c r="X209" i="1"/>
  <c r="V171" i="1"/>
  <c r="H168" i="1"/>
  <c r="L168" i="1" s="1"/>
  <c r="S171" i="1"/>
  <c r="W88" i="1"/>
  <c r="W128" i="1"/>
  <c r="V88" i="1"/>
  <c r="V128" i="1"/>
  <c r="S88" i="1"/>
  <c r="S128" i="1"/>
  <c r="T88" i="1"/>
  <c r="T128" i="1"/>
  <c r="H88" i="1"/>
  <c r="L88" i="1" s="1"/>
  <c r="H128" i="1" s="1"/>
  <c r="R88" i="1"/>
  <c r="R128" i="1"/>
  <c r="U177" i="1"/>
  <c r="T177" i="1"/>
  <c r="P177" i="1"/>
  <c r="W177" i="1"/>
  <c r="S177" i="1"/>
  <c r="V177" i="1"/>
  <c r="R177" i="1"/>
  <c r="T176" i="1"/>
  <c r="W176" i="1"/>
  <c r="S176" i="1"/>
  <c r="V176" i="1"/>
  <c r="R176" i="1"/>
  <c r="P176" i="1"/>
  <c r="U176" i="1"/>
  <c r="U173" i="1"/>
  <c r="T173" i="1"/>
  <c r="P173" i="1"/>
  <c r="W173" i="1"/>
  <c r="S173" i="1"/>
  <c r="V173" i="1"/>
  <c r="R173" i="1"/>
  <c r="L172" i="1"/>
  <c r="T172" i="1"/>
  <c r="W172" i="1"/>
  <c r="S172" i="1"/>
  <c r="V172" i="1"/>
  <c r="R172" i="1"/>
  <c r="P172" i="1"/>
  <c r="U172" i="1"/>
  <c r="L174" i="1"/>
  <c r="V174" i="1"/>
  <c r="R174" i="1"/>
  <c r="U174" i="1"/>
  <c r="T174" i="1"/>
  <c r="P174" i="1"/>
  <c r="W174" i="1"/>
  <c r="S174" i="1"/>
  <c r="P175" i="1"/>
  <c r="W175" i="1"/>
  <c r="S175" i="1"/>
  <c r="V175" i="1"/>
  <c r="R175" i="1"/>
  <c r="U175" i="1"/>
  <c r="T175" i="1"/>
  <c r="U23" i="1"/>
  <c r="P55" i="1"/>
  <c r="P51" i="1"/>
  <c r="P52" i="1"/>
  <c r="P54" i="1"/>
  <c r="P56" i="1"/>
  <c r="P58" i="1"/>
  <c r="P57" i="1"/>
  <c r="P50" i="1"/>
  <c r="P49" i="1"/>
  <c r="M59" i="1"/>
  <c r="M25" i="1"/>
  <c r="U14" i="1" l="1"/>
  <c r="U18" i="1"/>
  <c r="L209" i="1"/>
  <c r="H219" i="1"/>
  <c r="L221" i="1" s="1"/>
  <c r="L128" i="1"/>
  <c r="H137" i="1"/>
  <c r="L139" i="1" s="1"/>
  <c r="P178" i="1"/>
  <c r="P97" i="1"/>
  <c r="U17" i="1"/>
  <c r="U15" i="1"/>
  <c r="U16" i="1"/>
  <c r="P59" i="1"/>
  <c r="H97" i="1"/>
  <c r="L99" i="1" s="1"/>
  <c r="L100" i="1" s="1"/>
  <c r="L140" i="1" l="1"/>
  <c r="U25" i="1"/>
  <c r="H178" i="1"/>
  <c r="L180" i="1" s="1"/>
</calcChain>
</file>

<file path=xl/comments1.xml><?xml version="1.0" encoding="utf-8"?>
<comments xmlns="http://schemas.openxmlformats.org/spreadsheetml/2006/main">
  <authors>
    <author>Marta Tylman</author>
    <author>Dariusz Miller</author>
  </authors>
  <commentList>
    <comment ref="O2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</t>
        </r>
      </text>
    </comment>
    <comment ref="B7" authorId="1">
      <text>
        <r>
          <rPr>
            <b/>
            <sz val="9"/>
            <color indexed="81"/>
            <rFont val="Tahoma"/>
            <family val="2"/>
            <charset val="238"/>
          </rPr>
          <t>proszę wpisać imię i nazwisko pedagoga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13" authorId="1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P39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</t>
        </r>
      </text>
    </comment>
    <comment ref="G48" authorId="1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79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9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6" authorId="1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86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L99" authorId="1">
      <text>
        <r>
          <rPr>
            <b/>
            <sz val="9"/>
            <color indexed="81"/>
            <rFont val="Tahoma"/>
            <family val="2"/>
            <charset val="238"/>
          </rPr>
          <t>Wartość ujemna wymaga korekty.</t>
        </r>
      </text>
    </comment>
    <comment ref="H119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19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L126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L139" authorId="1">
      <text>
        <r>
          <rPr>
            <b/>
            <sz val="9"/>
            <color indexed="81"/>
            <rFont val="Tahoma"/>
            <family val="2"/>
            <charset val="238"/>
          </rPr>
          <t>Wartość ujemna wymaga korekty.</t>
        </r>
      </text>
    </comment>
    <comment ref="H160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60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67" author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67" author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  <comment ref="L180" authorId="1">
      <text>
        <r>
          <rPr>
            <b/>
            <sz val="9"/>
            <color indexed="81"/>
            <rFont val="Tahoma"/>
            <family val="2"/>
            <charset val="238"/>
          </rPr>
          <t>Wartość ujemna wymaga korekty.</t>
        </r>
      </text>
    </comment>
    <comment ref="H201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201" author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208" author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208" author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  <comment ref="L221" authorId="1">
      <text>
        <r>
          <rPr>
            <b/>
            <sz val="9"/>
            <color indexed="81"/>
            <rFont val="Tahoma"/>
            <family val="2"/>
            <charset val="238"/>
          </rPr>
          <t>Wartość ujemna wymaga korekty.</t>
        </r>
      </text>
    </comment>
  </commentList>
</comments>
</file>

<file path=xl/sharedStrings.xml><?xml version="1.0" encoding="utf-8"?>
<sst xmlns="http://schemas.openxmlformats.org/spreadsheetml/2006/main" count="480" uniqueCount="278">
  <si>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</si>
  <si>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</si>
  <si>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</si>
  <si>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</si>
  <si>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</si>
  <si>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</si>
  <si>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</si>
  <si>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</si>
  <si>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</si>
  <si>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Ogólna liczba godzin w tygodniu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</si>
  <si>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</si>
  <si>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</si>
  <si>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</si>
  <si>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</si>
  <si>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</si>
  <si>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</si>
  <si>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st i tytuł naukowy</t>
  </si>
  <si>
    <t>MAGISTER</t>
  </si>
  <si>
    <t>INŻYNIER</t>
  </si>
  <si>
    <t>MGR INŻ.</t>
  </si>
  <si>
    <t>DOKTOR (kw I st.)</t>
  </si>
  <si>
    <t>DOKTOR HAB. (kw II st.)</t>
  </si>
  <si>
    <t>PROF.SZT.MUZ.</t>
  </si>
  <si>
    <t>STANOWISKO</t>
  </si>
  <si>
    <t>ASYSTENT</t>
  </si>
  <si>
    <t>ADIUNKT</t>
  </si>
  <si>
    <t>DOCENT</t>
  </si>
  <si>
    <t>PROF.NADZW.UMFC</t>
  </si>
  <si>
    <t>PROF.NADZW.</t>
  </si>
  <si>
    <t>PROF.ZW.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</si>
  <si>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</si>
  <si>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</si>
  <si>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</si>
  <si>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</si>
  <si>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</si>
  <si>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</si>
  <si>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</si>
  <si>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</si>
  <si>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</si>
  <si>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</si>
  <si>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</si>
  <si>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</si>
  <si>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</si>
  <si>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</si>
  <si>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</si>
  <si>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</si>
  <si>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</si>
  <si>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</si>
  <si>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Stud.Ped.</t>
  </si>
  <si>
    <t>-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</si>
  <si>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</si>
  <si>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</si>
  <si>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</si>
  <si>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</si>
  <si>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</si>
  <si>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</si>
  <si>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</si>
  <si>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</si>
  <si>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</si>
  <si>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</si>
  <si>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</si>
  <si>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</si>
  <si>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</si>
  <si>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</si>
  <si>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</si>
  <si>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</si>
  <si>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</si>
  <si>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</si>
  <si>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</si>
  <si>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</si>
  <si>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</si>
  <si>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</si>
  <si>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</si>
  <si>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</si>
  <si>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</si>
  <si>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GRA NA FORTEPIANIE Z JĘZYKIEM WYKŁADOWYM ANGIELSKIM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</si>
  <si>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</si>
  <si>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</si>
  <si>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</si>
  <si>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</si>
  <si>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</si>
  <si>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</si>
  <si>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</si>
  <si>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</si>
  <si>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</si>
  <si>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</si>
  <si>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</si>
  <si>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</si>
  <si>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</si>
  <si>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</si>
  <si>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</si>
  <si>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</si>
  <si>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</si>
  <si>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</si>
  <si>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</si>
  <si>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</si>
  <si>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</si>
  <si>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</si>
  <si>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</si>
  <si>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</si>
  <si>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</si>
  <si>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</si>
  <si>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>KOMPOZYCJA</t>
  </si>
  <si>
    <t>MUZYKA KOŚCIELNA WWA</t>
  </si>
  <si>
    <t>MUZYKA KOŚCIELNA B</t>
  </si>
  <si>
    <t>21</t>
  </si>
  <si>
    <t xml:space="preserve">MUZYKA SZKOLNA </t>
  </si>
  <si>
    <t>23</t>
  </si>
  <si>
    <t>PEDAGOGIKA INSTRUMENTALNA - GRA NA ALTÓWCE</t>
  </si>
  <si>
    <t>PEDAGOGIKA INSTRUMENTALNA - GRA NA FAGOCIE</t>
  </si>
  <si>
    <t>PEDAGOGIKA INSTRUMENTALNA - GRA NA FLECIE</t>
  </si>
  <si>
    <t>PEDAGOGIKA INSTRUMENTALNA - GRA NA GITARZE</t>
  </si>
  <si>
    <t>18</t>
  </si>
  <si>
    <t>PEDAGOGIKA INSTRUMENTALNA - GRA NA KLARNECIE</t>
  </si>
  <si>
    <t>PEDAGOGIKA INSTRUMENTALNA - GRA NA KONTRABASIE</t>
  </si>
  <si>
    <t>PEDAGOGIKA INSTRUMENTALNA - GRA NA OBOJU</t>
  </si>
  <si>
    <t>PEDAGOGIKA INSTRUMENTALNA - GRA NA PERKUSJI</t>
  </si>
  <si>
    <t>PEDAGOGIKA INSTRUMENTALNA - GRA NA PUZONIE</t>
  </si>
  <si>
    <t>PEDAGOGIKA INSTRUMENTALNA - GRA NA ROGU</t>
  </si>
  <si>
    <t>PEDAGOGIKA INSTRUMENTALNA - GRA NA SAKSOFONIE</t>
  </si>
  <si>
    <t>PEDAGOGIKA INSTRUMENTALNA - GRA NA SKRZYPCACH</t>
  </si>
  <si>
    <t>PEDAGOGIKA INSTRUMENTALNA - GRA NA TRĄBCE</t>
  </si>
  <si>
    <t>PEDAGOGIKA INSTRUMENTALNA - GRA NA TUBIE</t>
  </si>
  <si>
    <t>PEDAGOGIKA INSTRUMENTALNA - GRA NA WIOLONCZELI</t>
  </si>
  <si>
    <t>PEDAGOGIKA WOKALNA - ŚPIEW SOLOWY</t>
  </si>
  <si>
    <t>26</t>
  </si>
  <si>
    <t>PROWADZENIE ZESPOŁÓW MUZYCZNYCH WWA</t>
  </si>
  <si>
    <t>PROWADZENIE ZESPOŁÓW MUZYCZNYCH B</t>
  </si>
  <si>
    <t>22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</si>
  <si>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</si>
  <si>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</si>
  <si>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</si>
  <si>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</si>
  <si>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</si>
  <si>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>ŚPIEW SOLOWY WWA</t>
  </si>
  <si>
    <t>ŚPIEW SOLOWY B</t>
  </si>
  <si>
    <t>24</t>
  </si>
  <si>
    <t xml:space="preserve">ŚPIEW SOLOWY I AKTORSTWO </t>
  </si>
  <si>
    <t>TEORIA MUZYKI</t>
  </si>
  <si>
    <t>STACJONARNE</t>
  </si>
  <si>
    <t>NIESTACJONARNE</t>
  </si>
  <si>
    <t>STAŻ ART.</t>
  </si>
  <si>
    <t>PODYPLOMOWE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</si>
  <si>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</si>
  <si>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</si>
  <si>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</si>
  <si>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</si>
  <si>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</si>
  <si>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</si>
  <si>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</si>
  <si>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</si>
  <si>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</si>
  <si>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</si>
  <si>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</si>
  <si>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</si>
  <si>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</si>
  <si>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</si>
  <si>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</si>
  <si>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</si>
  <si>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</si>
  <si>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</si>
  <si>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</si>
  <si>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</si>
  <si>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</si>
  <si>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</si>
  <si>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</si>
  <si>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</si>
  <si>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>Forma studiów</t>
  </si>
  <si>
    <t>Poziom studiów</t>
  </si>
  <si>
    <t>Wydz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</si>
  <si>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</si>
  <si>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</si>
  <si>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</si>
  <si>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</si>
  <si>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</si>
  <si>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</si>
  <si>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</si>
  <si>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</si>
  <si>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</si>
  <si>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</si>
  <si>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</si>
  <si>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ASP</t>
  </si>
  <si>
    <t>80000 8004</t>
  </si>
  <si>
    <t>MW</t>
  </si>
  <si>
    <t>Zajęcia międzywydziałowe</t>
  </si>
  <si>
    <t>80000 8002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</si>
  <si>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</si>
  <si>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</si>
  <si>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</si>
  <si>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</si>
  <si>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</si>
  <si>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</si>
  <si>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</si>
  <si>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0</t>
  </si>
  <si>
    <t>Pozostało do zrealizowania</t>
  </si>
  <si>
    <t>godzin ponadwymiarowych.</t>
  </si>
  <si>
    <t>Pozostało do rozliczenia godzin ponadwymiarowych</t>
  </si>
  <si>
    <t>Stwierdzam zgodność z przydziałem godzin</t>
  </si>
  <si>
    <t>data i podpis Pedagoga</t>
  </si>
  <si>
    <t>Strona 1 z 2</t>
  </si>
  <si>
    <t>Strona 2 z 2</t>
  </si>
  <si>
    <t>data i podpis</t>
  </si>
  <si>
    <t>Dział Nauczania</t>
  </si>
  <si>
    <t>MSM/ASP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</si>
  <si>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</si>
  <si>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</si>
  <si>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</si>
  <si>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</si>
  <si>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</si>
  <si>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</si>
  <si>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PEDAGOGIKA INSTRUMENTALNA - GRA NA KLAWESYNIE</t>
  </si>
  <si>
    <t>PEDAGOGIKA INSTRUMENTALNA - GRA NA ORGANACH</t>
  </si>
  <si>
    <t>PEDAGOGIKA INSTRUMENTALNA - GRA NA AKORDEONIE</t>
  </si>
  <si>
    <t>PEDAGOGIKA INSTRUMENTALNA - GRA NA HARFIE</t>
  </si>
  <si>
    <t>19</t>
  </si>
  <si>
    <t>20</t>
  </si>
  <si>
    <t>PEDAGOGIKA INSTRUMENTALNA - GRA NA FORTEPIANIE</t>
  </si>
  <si>
    <t>Podyplomowe Studia Kompozycji - IX edycja</t>
  </si>
  <si>
    <t>KNH</t>
  </si>
  <si>
    <t>KURS PRZYGOTOWAWCZY</t>
  </si>
  <si>
    <t>KURS KONSULTACYJNY</t>
  </si>
  <si>
    <t>wydruk z dnia:</t>
  </si>
  <si>
    <t>KAMERALISTYKA FORTEPIANOWA</t>
  </si>
  <si>
    <t>CHOREOGRAFIA I TEORIA TAŃCA</t>
  </si>
  <si>
    <t>PEDAGOGIKA BALETOWA</t>
  </si>
  <si>
    <t>ŚPIEW SOLOWY Z JĘZYKIEM WYKŁADOWYM ANGIELSKIM</t>
  </si>
  <si>
    <t>Podyplomowe Studia Kompozycji - X edycja</t>
  </si>
  <si>
    <t>Podyplomowe Studia Teorii Tańca - VIII edycja</t>
  </si>
  <si>
    <t>Podyplomowe Studia Menedżer Muzyki - I edycja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</si>
  <si>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</si>
  <si>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</si>
  <si>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STACJONARNE PB</t>
  </si>
  <si>
    <t>Podyplomowe Studia Kompozycji - XI edycja</t>
  </si>
  <si>
    <t>Forma studiów                                                 (stacjonarne, niestacjonarne,  podyplomowe, staż, kurs przygotowawczy, kurs konsultacyjny)</t>
  </si>
  <si>
    <t>Poziom studiów               (I, II, III, stopień)</t>
  </si>
  <si>
    <t>Poziom studiów               (I, II, III stopień)</t>
  </si>
  <si>
    <t>Zestawienie roczne przepracowanych godzin ponadwymiarowych na studiach stacjonarnych - I, II, III stopnia.</t>
  </si>
  <si>
    <t>Zestawienie roczne przepracowanych godzin ponadwymiarowych na innych niż stacjonarne formach kształcenia.</t>
  </si>
  <si>
    <t>MUSICAL</t>
  </si>
  <si>
    <t>ŚPIEW SOLOWY - KAMERALISTYKA</t>
  </si>
  <si>
    <t>ŚPIEW SOLOWY - MUZYKA DAWNA</t>
  </si>
  <si>
    <t>ŚPIEW SOLOWY - OPERA</t>
  </si>
  <si>
    <t>Podyplomowe Studia Strojenia i Regulacji Fortepianu</t>
  </si>
  <si>
    <t>ŚPIEW SOLOWY - MUZYKA DAWNA Z JĘZ. WYKŁ. ANGIELSKIM</t>
  </si>
  <si>
    <t>ŚPIEW SOLOWY - OPERA Z JĘZ. WYKŁ. ANGIELSKIM</t>
  </si>
  <si>
    <t>ŚPIEW SOLOWY - KAMERALISTYKA Z JĘZ. WYKŁ. ANGIELSKIM</t>
  </si>
  <si>
    <t>..................................................................................................................................................</t>
  </si>
  <si>
    <t>data i podpis pracownika Działu Nauczania</t>
  </si>
  <si>
    <t>Stwierdzam zgodność liczby powierzonych godzin ponadwymiarowych z limitem z uchwały o pensum</t>
  </si>
  <si>
    <t>Spec.:</t>
  </si>
  <si>
    <t>JAZZ I MUZYKA ESTRADOWA</t>
  </si>
  <si>
    <t>DYRYGENTURA ORKIESTR DĘTYCH</t>
  </si>
  <si>
    <t>JAZZ I WORLD MUSIC</t>
  </si>
  <si>
    <t>KAMERALISTYKA FORTEPIANOWA Z JĘZYKIEM WYKŁADOWYM ANGIELSKIM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</si>
  <si>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</si>
  <si>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</si>
  <si>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</si>
  <si>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</si>
  <si>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</si>
  <si>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90000 61 19</t>
  </si>
  <si>
    <t>90000 61 11</t>
  </si>
  <si>
    <t>90000 61 12</t>
  </si>
  <si>
    <t>90000 66 28</t>
  </si>
  <si>
    <t>Podyplomowe Studia Teorii Muzyki - IX edycja</t>
  </si>
  <si>
    <t>90000 62 29</t>
  </si>
  <si>
    <t>90000 69 11</t>
  </si>
  <si>
    <t>Podyplomowe Studia Menedżer Muzyki - II edycja</t>
  </si>
  <si>
    <t>90000 69 12</t>
  </si>
  <si>
    <t>90000 63 11</t>
  </si>
  <si>
    <t>Studia podyplomowe profil II - Wydział IV</t>
  </si>
  <si>
    <t>90000 64 11</t>
  </si>
  <si>
    <t>Międzywydziałowe Studium Pieśni</t>
  </si>
  <si>
    <t>90000 65 11</t>
  </si>
  <si>
    <t>DOKTORANCKIE</t>
  </si>
  <si>
    <t xml:space="preserve">Zał. Nr 1 do Zarządzenia nr 30/2018 </t>
  </si>
  <si>
    <t>Informuję, że w roku akademickim 2018/2019 przewiduje się dla Pana/Pani prowadzenie zajęć dydaktycznych w następującym wymiarze:</t>
  </si>
  <si>
    <t>Zał. Nr 2 do Zarządzenia Nr 30/2018</t>
  </si>
  <si>
    <t>Zał. Nr 3 do Zarządzenia Nr 30/2018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</si>
</sst>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2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223">
    <xf numFmtId="0" fontId="0" fillId="0" borderId="0" xfId="0"/>
    <xf numFmtId="0" fontId="10" fillId="0" borderId="1" xfId="0" applyFont="1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49" fontId="0" fillId="0" borderId="0" xfId="0" applyNumberFormat="1"/>
    <xf numFmtId="0" fontId="0" fillId="0" borderId="0" xfId="0" applyFont="1" applyFill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 applyFill="1" applyBorder="1" applyAlignment="1">
      <alignment horizontal="left" vertical="top"/>
    </xf>
    <xf numFmtId="0" fontId="10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top"/>
    </xf>
    <xf numFmtId="0" fontId="1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top"/>
      <protection locked="0"/>
    </xf>
    <xf numFmtId="4" fontId="1" fillId="0" borderId="0" xfId="0" applyNumberFormat="1" applyFont="1" applyBorder="1" applyProtection="1"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Protection="1">
      <protection locked="0"/>
    </xf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right"/>
      <protection locked="0"/>
    </xf>
    <xf numFmtId="4" fontId="3" fillId="0" borderId="0" xfId="0" applyNumberFormat="1" applyFont="1" applyBorder="1" applyProtection="1">
      <protection locked="0"/>
    </xf>
    <xf numFmtId="0" fontId="1" fillId="0" borderId="0" xfId="0" applyFont="1" applyFill="1" applyProtection="1">
      <protection locked="0"/>
    </xf>
    <xf numFmtId="4" fontId="3" fillId="2" borderId="2" xfId="0" applyNumberFormat="1" applyFont="1" applyFill="1" applyBorder="1" applyProtection="1"/>
    <xf numFmtId="4" fontId="3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1" fillId="0" borderId="2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5" fillId="0" borderId="0" xfId="0" applyFont="1" applyProtection="1"/>
    <xf numFmtId="0" fontId="18" fillId="0" borderId="0" xfId="0" applyFont="1" applyFill="1" applyAlignment="1" applyProtection="1"/>
    <xf numFmtId="0" fontId="1" fillId="0" borderId="0" xfId="0" applyFont="1" applyProtection="1"/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/>
    <xf numFmtId="0" fontId="0" fillId="0" borderId="0" xfId="0" quotePrefix="1" applyAlignment="1">
      <alignment horizontal="right"/>
    </xf>
    <xf numFmtId="0" fontId="7" fillId="0" borderId="0" xfId="0" applyFont="1" applyAlignment="1" applyProtection="1">
      <alignment horizontal="right"/>
    </xf>
    <xf numFmtId="0" fontId="1" fillId="0" borderId="0" xfId="0" applyFont="1" applyFill="1" applyProtection="1"/>
    <xf numFmtId="0" fontId="9" fillId="0" borderId="0" xfId="0" applyFont="1" applyAlignment="1" applyProtection="1">
      <alignment wrapText="1"/>
    </xf>
    <xf numFmtId="0" fontId="6" fillId="0" borderId="0" xfId="0" applyFont="1" applyProtection="1"/>
    <xf numFmtId="0" fontId="4" fillId="0" borderId="0" xfId="0" applyFont="1" applyAlignment="1" applyProtection="1">
      <alignment wrapText="1"/>
    </xf>
    <xf numFmtId="0" fontId="4" fillId="0" borderId="0" xfId="0" applyFont="1" applyAlignment="1" applyProtection="1"/>
    <xf numFmtId="0" fontId="15" fillId="0" borderId="0" xfId="0" applyFont="1" applyAlignment="1" applyProtection="1"/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horizontal="center"/>
    </xf>
    <xf numFmtId="0" fontId="20" fillId="0" borderId="0" xfId="0" applyFont="1" applyAlignment="1" applyProtection="1">
      <alignment horizontal="left"/>
    </xf>
    <xf numFmtId="0" fontId="13" fillId="0" borderId="0" xfId="0" applyFont="1" applyProtection="1"/>
    <xf numFmtId="0" fontId="13" fillId="0" borderId="0" xfId="0" applyFont="1" applyAlignment="1" applyProtection="1">
      <alignment horizontal="right"/>
    </xf>
    <xf numFmtId="0" fontId="13" fillId="0" borderId="0" xfId="0" applyFont="1" applyAlignment="1" applyProtection="1"/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/>
    <xf numFmtId="0" fontId="2" fillId="0" borderId="0" xfId="0" applyFont="1" applyProtection="1"/>
    <xf numFmtId="0" fontId="3" fillId="0" borderId="0" xfId="0" applyFont="1" applyProtection="1"/>
    <xf numFmtId="0" fontId="8" fillId="0" borderId="0" xfId="0" applyFont="1" applyFill="1" applyProtection="1"/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Border="1" applyProtection="1"/>
    <xf numFmtId="0" fontId="13" fillId="0" borderId="0" xfId="0" applyFont="1" applyAlignment="1" applyProtection="1">
      <alignment horizontal="right"/>
    </xf>
    <xf numFmtId="14" fontId="13" fillId="0" borderId="0" xfId="0" applyNumberFormat="1" applyFont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14" fontId="13" fillId="0" borderId="0" xfId="0" applyNumberFormat="1" applyFont="1" applyBorder="1" applyAlignment="1" applyProtection="1">
      <protection locked="0"/>
    </xf>
    <xf numFmtId="0" fontId="13" fillId="0" borderId="0" xfId="0" applyFont="1" applyBorder="1" applyAlignment="1" applyProtection="1">
      <protection locked="0"/>
    </xf>
    <xf numFmtId="0" fontId="1" fillId="3" borderId="6" xfId="0" applyFont="1" applyFill="1" applyBorder="1" applyProtection="1"/>
    <xf numFmtId="0" fontId="1" fillId="3" borderId="18" xfId="0" applyFont="1" applyFill="1" applyBorder="1" applyProtection="1"/>
    <xf numFmtId="0" fontId="21" fillId="3" borderId="18" xfId="0" applyFont="1" applyFill="1" applyBorder="1" applyAlignment="1" applyProtection="1">
      <alignment horizontal="right"/>
    </xf>
    <xf numFmtId="0" fontId="1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2" fontId="1" fillId="2" borderId="7" xfId="0" applyNumberFormat="1" applyFont="1" applyFill="1" applyBorder="1" applyAlignment="1" applyProtection="1">
      <alignment horizontal="right" vertical="center" wrapText="1"/>
    </xf>
    <xf numFmtId="4" fontId="1" fillId="2" borderId="7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 wrapText="1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4" fontId="1" fillId="2" borderId="20" xfId="0" applyNumberFormat="1" applyFont="1" applyFill="1" applyBorder="1" applyAlignment="1" applyProtection="1">
      <alignment vertical="center"/>
    </xf>
    <xf numFmtId="4" fontId="1" fillId="2" borderId="7" xfId="0" applyNumberFormat="1" applyFont="1" applyFill="1" applyBorder="1" applyAlignment="1" applyProtection="1">
      <alignment vertical="center"/>
    </xf>
    <xf numFmtId="0" fontId="11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</xf>
    <xf numFmtId="0" fontId="11" fillId="4" borderId="2" xfId="0" applyFont="1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right"/>
    </xf>
    <xf numFmtId="0" fontId="15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wrapText="1"/>
    </xf>
    <xf numFmtId="0" fontId="1" fillId="0" borderId="0" xfId="0" applyFont="1" applyAlignment="1" applyProtection="1">
      <alignment horizontal="right" wrapText="1"/>
    </xf>
    <xf numFmtId="0" fontId="14" fillId="0" borderId="0" xfId="0" applyFont="1" applyAlignment="1" applyProtection="1">
      <alignment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14" fontId="13" fillId="0" borderId="0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wrapText="1"/>
    </xf>
    <xf numFmtId="14" fontId="12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14" fontId="22" fillId="0" borderId="0" xfId="0" applyNumberFormat="1" applyFont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right"/>
      <protection locked="0"/>
    </xf>
    <xf numFmtId="14" fontId="1" fillId="0" borderId="0" xfId="0" applyNumberFormat="1" applyFont="1" applyAlignment="1" applyProtection="1"/>
    <xf numFmtId="14" fontId="8" fillId="0" borderId="0" xfId="0" applyNumberFormat="1" applyFont="1" applyAlignment="1" applyProtection="1">
      <alignment horizontal="left"/>
    </xf>
    <xf numFmtId="0" fontId="20" fillId="0" borderId="0" xfId="0" applyFont="1" applyAlignment="1" applyProtection="1">
      <alignment horizontal="left"/>
    </xf>
    <xf numFmtId="0" fontId="23" fillId="0" borderId="0" xfId="0" applyFont="1" applyProtection="1"/>
    <xf numFmtId="0" fontId="15" fillId="0" borderId="0" xfId="0" applyFont="1" applyAlignment="1" applyProtection="1">
      <alignment horizontal="center"/>
    </xf>
    <xf numFmtId="14" fontId="8" fillId="0" borderId="0" xfId="0" applyNumberFormat="1" applyFont="1" applyAlignment="1" applyProtection="1">
      <alignment horizontal="left"/>
    </xf>
    <xf numFmtId="0" fontId="15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center" wrapText="1"/>
    </xf>
    <xf numFmtId="0" fontId="24" fillId="0" borderId="0" xfId="0" applyFont="1" applyFill="1" applyAlignment="1">
      <alignment horizontal="left" vertical="top"/>
    </xf>
    <xf numFmtId="0" fontId="25" fillId="0" borderId="0" xfId="0" applyFont="1" applyProtection="1">
      <protection locked="0"/>
    </xf>
    <xf numFmtId="0" fontId="25" fillId="0" borderId="0" xfId="0" applyFont="1" applyAlignment="1" applyProtection="1">
      <alignment horizontal="right"/>
    </xf>
    <xf numFmtId="0" fontId="25" fillId="0" borderId="0" xfId="0" applyFont="1" applyProtection="1"/>
    <xf numFmtId="0" fontId="25" fillId="0" borderId="0" xfId="0" applyFont="1" applyAlignment="1" applyProtection="1">
      <alignment wrapText="1"/>
    </xf>
    <xf numFmtId="0" fontId="26" fillId="0" borderId="0" xfId="0" applyFont="1" applyProtection="1">
      <protection locked="0"/>
    </xf>
    <xf numFmtId="0" fontId="27" fillId="0" borderId="0" xfId="0" applyFont="1" applyAlignment="1" applyProtection="1">
      <alignment horizontal="center" wrapText="1"/>
    </xf>
    <xf numFmtId="0" fontId="27" fillId="0" borderId="0" xfId="0" applyFont="1" applyAlignment="1" applyProtection="1">
      <alignment wrapText="1"/>
    </xf>
    <xf numFmtId="0" fontId="27" fillId="0" borderId="0" xfId="0" applyFont="1" applyAlignment="1" applyProtection="1"/>
    <xf numFmtId="0" fontId="27" fillId="0" borderId="0" xfId="0" applyFont="1" applyAlignment="1" applyProtection="1">
      <alignment horizontal="center"/>
    </xf>
    <xf numFmtId="49" fontId="24" fillId="0" borderId="0" xfId="0" applyNumberFormat="1" applyFont="1"/>
    <xf numFmtId="0" fontId="0" fillId="0" borderId="0" xfId="0" applyFill="1"/>
    <xf numFmtId="2" fontId="3" fillId="2" borderId="6" xfId="0" applyNumberFormat="1" applyFont="1" applyFill="1" applyBorder="1" applyAlignment="1" applyProtection="1">
      <alignment horizontal="center"/>
    </xf>
    <xf numFmtId="2" fontId="3" fillId="2" borderId="16" xfId="0" applyNumberFormat="1" applyFont="1" applyFill="1" applyBorder="1" applyAlignment="1" applyProtection="1">
      <alignment horizontal="center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0" xfId="0" applyNumberFormat="1" applyFont="1" applyBorder="1" applyAlignment="1" applyProtection="1">
      <alignment horizontal="center"/>
      <protection locked="0"/>
    </xf>
    <xf numFmtId="4" fontId="3" fillId="2" borderId="6" xfId="0" applyNumberFormat="1" applyFont="1" applyFill="1" applyBorder="1" applyAlignment="1" applyProtection="1">
      <alignment horizontal="right"/>
    </xf>
    <xf numFmtId="4" fontId="3" fillId="2" borderId="16" xfId="0" applyNumberFormat="1" applyFont="1" applyFill="1" applyBorder="1" applyAlignment="1" applyProtection="1">
      <alignment horizontal="right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12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164" fontId="18" fillId="3" borderId="18" xfId="0" applyNumberFormat="1" applyFont="1" applyFill="1" applyBorder="1" applyAlignment="1" applyProtection="1">
      <alignment horizontal="center"/>
    </xf>
    <xf numFmtId="0" fontId="21" fillId="3" borderId="18" xfId="0" applyFont="1" applyFill="1" applyBorder="1" applyAlignment="1" applyProtection="1">
      <alignment horizontal="left"/>
    </xf>
    <xf numFmtId="0" fontId="21" fillId="3" borderId="16" xfId="0" applyFont="1" applyFill="1" applyBorder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center" wrapText="1"/>
    </xf>
    <xf numFmtId="0" fontId="27" fillId="0" borderId="0" xfId="0" applyFont="1" applyAlignment="1" applyProtection="1">
      <alignment horizontal="center" wrapText="1"/>
    </xf>
    <xf numFmtId="14" fontId="25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horizontal="center"/>
    </xf>
    <xf numFmtId="4" fontId="1" fillId="2" borderId="20" xfId="0" applyNumberFormat="1" applyFont="1" applyFill="1" applyBorder="1" applyAlignment="1" applyProtection="1">
      <alignment horizontal="right" vertical="center" wrapText="1"/>
    </xf>
    <xf numFmtId="164" fontId="1" fillId="2" borderId="4" xfId="0" applyNumberFormat="1" applyFont="1" applyFill="1" applyBorder="1" applyAlignment="1" applyProtection="1">
      <alignment horizontal="center" vertical="center" wrapText="1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1" xfId="0" applyNumberFormat="1" applyFont="1" applyBorder="1" applyAlignment="1" applyProtection="1">
      <alignment horizontal="center" vertical="center" wrapText="1"/>
      <protection locked="0"/>
    </xf>
    <xf numFmtId="164" fontId="1" fillId="2" borderId="22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4" fontId="1" fillId="2" borderId="22" xfId="0" applyNumberFormat="1" applyFont="1" applyFill="1" applyBorder="1" applyAlignment="1" applyProtection="1">
      <alignment horizontal="right" vertical="center" wrapText="1"/>
    </xf>
    <xf numFmtId="4" fontId="1" fillId="2" borderId="3" xfId="0" applyNumberFormat="1" applyFont="1" applyFill="1" applyBorder="1" applyAlignment="1" applyProtection="1">
      <alignment horizontal="right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164" fontId="1" fillId="2" borderId="15" xfId="0" applyNumberFormat="1" applyFont="1" applyFill="1" applyBorder="1" applyAlignment="1" applyProtection="1">
      <alignment horizontal="center" vertical="center" wrapText="1"/>
    </xf>
    <xf numFmtId="164" fontId="1" fillId="2" borderId="13" xfId="0" applyNumberFormat="1" applyFont="1" applyFill="1" applyBorder="1" applyAlignment="1" applyProtection="1">
      <alignment horizontal="center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0" borderId="17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</xf>
    <xf numFmtId="4" fontId="1" fillId="2" borderId="23" xfId="0" applyNumberFormat="1" applyFont="1" applyFill="1" applyBorder="1" applyAlignment="1" applyProtection="1">
      <alignment horizontal="right" vertical="center" wrapText="1"/>
    </xf>
    <xf numFmtId="4" fontId="1" fillId="2" borderId="11" xfId="0" applyNumberFormat="1" applyFont="1" applyFill="1" applyBorder="1" applyAlignment="1" applyProtection="1">
      <alignment horizontal="right" vertical="center" wrapText="1"/>
    </xf>
    <xf numFmtId="2" fontId="1" fillId="2" borderId="23" xfId="0" applyNumberFormat="1" applyFont="1" applyFill="1" applyBorder="1" applyAlignment="1" applyProtection="1">
      <alignment horizontal="center" vertical="center" wrapText="1"/>
    </xf>
    <xf numFmtId="2" fontId="1" fillId="2" borderId="11" xfId="0" applyNumberFormat="1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right" vertical="center" wrapText="1"/>
    </xf>
    <xf numFmtId="4" fontId="1" fillId="2" borderId="12" xfId="0" applyNumberFormat="1" applyFont="1" applyFill="1" applyBorder="1" applyAlignment="1" applyProtection="1">
      <alignment horizontal="right" vertical="center" wrapText="1"/>
    </xf>
    <xf numFmtId="4" fontId="1" fillId="2" borderId="15" xfId="0" applyNumberFormat="1" applyFont="1" applyFill="1" applyBorder="1" applyAlignment="1" applyProtection="1">
      <alignment horizontal="right" vertical="center" wrapText="1"/>
    </xf>
    <xf numFmtId="4" fontId="1" fillId="2" borderId="13" xfId="0" applyNumberFormat="1" applyFont="1" applyFill="1" applyBorder="1" applyAlignment="1" applyProtection="1">
      <alignment horizontal="right" vertical="center" wrapText="1"/>
    </xf>
    <xf numFmtId="1" fontId="3" fillId="0" borderId="25" xfId="0" applyNumberFormat="1" applyFont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2" fontId="1" fillId="2" borderId="1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/>
    </xf>
    <xf numFmtId="2" fontId="1" fillId="0" borderId="4" xfId="0" applyNumberFormat="1" applyFont="1" applyBorder="1" applyAlignment="1" applyProtection="1">
      <alignment horizontal="center" vertical="center" wrapText="1"/>
      <protection locked="0" hidden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0" fontId="18" fillId="0" borderId="17" xfId="0" applyFont="1" applyBorder="1" applyAlignment="1" applyProtection="1">
      <alignment horizontal="left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</xf>
    <xf numFmtId="0" fontId="11" fillId="0" borderId="16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4" fontId="1" fillId="0" borderId="7" xfId="0" applyNumberFormat="1" applyFont="1" applyBorder="1" applyAlignment="1" applyProtection="1">
      <alignment horizontal="right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18" fillId="0" borderId="17" xfId="0" applyFont="1" applyBorder="1" applyAlignment="1" applyProtection="1">
      <alignment horizontal="left"/>
      <protection locked="0"/>
    </xf>
    <xf numFmtId="4" fontId="1" fillId="2" borderId="20" xfId="0" applyNumberFormat="1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0" fontId="18" fillId="0" borderId="14" xfId="0" applyFont="1" applyFill="1" applyBorder="1" applyAlignment="1" applyProtection="1">
      <alignment horizontal="left"/>
    </xf>
    <xf numFmtId="14" fontId="13" fillId="0" borderId="17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/>
    </xf>
    <xf numFmtId="4" fontId="3" fillId="2" borderId="16" xfId="0" applyNumberFormat="1" applyFont="1" applyFill="1" applyBorder="1" applyAlignment="1" applyProtection="1">
      <alignment horizontal="center"/>
    </xf>
    <xf numFmtId="0" fontId="3" fillId="2" borderId="6" xfId="0" applyFont="1" applyFill="1" applyBorder="1" applyAlignment="1" applyProtection="1">
      <alignment horizontal="center" vertical="center" textRotation="180" wrapText="1"/>
    </xf>
    <xf numFmtId="0" fontId="3" fillId="2" borderId="16" xfId="0" applyFont="1" applyFill="1" applyBorder="1" applyAlignment="1" applyProtection="1">
      <alignment horizontal="center" vertical="center" textRotation="180" wrapText="1"/>
    </xf>
    <xf numFmtId="4" fontId="1" fillId="2" borderId="7" xfId="0" applyNumberFormat="1" applyFont="1" applyFill="1" applyBorder="1" applyAlignment="1" applyProtection="1">
      <alignment horizontal="center" vertical="center" wrapText="1"/>
    </xf>
    <xf numFmtId="9" fontId="1" fillId="2" borderId="7" xfId="1" applyNumberFormat="1" applyFont="1" applyFill="1" applyBorder="1" applyAlignment="1" applyProtection="1">
      <alignment horizontal="right" vertical="center"/>
    </xf>
    <xf numFmtId="14" fontId="1" fillId="0" borderId="0" xfId="0" applyNumberFormat="1" applyFont="1" applyAlignment="1" applyProtection="1">
      <alignment horizontal="center"/>
      <protection locked="0"/>
    </xf>
    <xf numFmtId="10" fontId="11" fillId="2" borderId="6" xfId="1" applyNumberFormat="1" applyFont="1" applyFill="1" applyBorder="1" applyAlignment="1" applyProtection="1">
      <alignment horizontal="center"/>
    </xf>
    <xf numFmtId="10" fontId="11" fillId="2" borderId="16" xfId="1" applyNumberFormat="1" applyFont="1" applyFill="1" applyBorder="1" applyAlignment="1" applyProtection="1">
      <alignment horizontal="center"/>
    </xf>
    <xf numFmtId="9" fontId="1" fillId="2" borderId="20" xfId="1" applyNumberFormat="1" applyFont="1" applyFill="1" applyBorder="1" applyAlignment="1" applyProtection="1">
      <alignment horizontal="right" vertical="center"/>
    </xf>
    <xf numFmtId="14" fontId="12" fillId="0" borderId="0" xfId="0" applyNumberFormat="1" applyFont="1" applyAlignment="1" applyProtection="1">
      <alignment horizontal="center"/>
      <protection locked="0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22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4" fontId="1" fillId="2" borderId="4" xfId="0" applyNumberFormat="1" applyFont="1" applyFill="1" applyBorder="1" applyAlignment="1" applyProtection="1">
      <alignment horizontal="right" vertical="center" wrapText="1"/>
    </xf>
    <xf numFmtId="4" fontId="1" fillId="2" borderId="21" xfId="0" applyNumberFormat="1" applyFont="1" applyFill="1" applyBorder="1" applyAlignment="1" applyProtection="1">
      <alignment horizontal="right" vertical="center" wrapText="1"/>
    </xf>
    <xf numFmtId="2" fontId="1" fillId="2" borderId="22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164" fontId="1" fillId="2" borderId="23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iller\AppData\Local\Temp\MARTA\UM%20EDUKACYJNE\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ierzenie"/>
      <sheetName val="Rachunek"/>
      <sheetName val="dane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K309"/>
  <sheetViews>
    <sheetView showGridLines="0" tabSelected="1" topLeftCell="A25" zoomScale="90" zoomScaleNormal="90" zoomScaleSheetLayoutView="110" zoomScalePageLayoutView="60" workbookViewId="0">
      <selection activeCell="L45" sqref="L45"/>
    </sheetView>
  </sheetViews>
  <sheetFormatPr defaultColWidth="0" defaultRowHeight="13.2" zeroHeight="1" x14ac:dyDescent="0.25"/>
  <cols>
    <col min="1" max="1" width="5.109375" style="11" customWidth="1"/>
    <col min="2" max="2" width="27.5546875" style="11" customWidth="1"/>
    <col min="3" max="3" width="26.5546875" style="11" customWidth="1"/>
    <col min="4" max="4" width="19.33203125" style="11" customWidth="1"/>
    <col min="5" max="5" width="8.88671875" style="11" customWidth="1"/>
    <col min="6" max="6" width="7" style="11" customWidth="1"/>
    <col min="7" max="7" width="28.44140625" style="11" customWidth="1"/>
    <col min="8" max="8" width="6.6640625" style="11" customWidth="1"/>
    <col min="9" max="9" width="9.6640625" style="11" customWidth="1"/>
    <col min="10" max="10" width="10" style="11" customWidth="1"/>
    <col min="11" max="11" width="7.88671875" style="11" customWidth="1"/>
    <col min="12" max="12" width="7.33203125" style="11" customWidth="1"/>
    <col min="13" max="13" width="21.33203125" style="11" bestFit="1" customWidth="1"/>
    <col min="14" max="14" width="3.33203125" style="11" customWidth="1"/>
    <col min="15" max="15" width="6.6640625" style="11" customWidth="1"/>
    <col min="16" max="16" width="4.109375" style="11" customWidth="1"/>
    <col min="17" max="17" width="5.5546875" style="11" customWidth="1"/>
    <col min="18" max="18" width="3.5546875" style="11" customWidth="1"/>
    <col min="19" max="19" width="6.6640625" style="93" bestFit="1" customWidth="1"/>
    <col min="20" max="21" width="3.5546875" style="11" customWidth="1"/>
    <col min="22" max="22" width="4.33203125" style="11" customWidth="1"/>
    <col min="23" max="23" width="3.109375" style="11" customWidth="1"/>
    <col min="24" max="24" width="3.33203125" style="11" customWidth="1"/>
    <col min="25" max="25" width="1.88671875" style="11" customWidth="1"/>
    <col min="26" max="37" width="0" style="11" hidden="1" customWidth="1"/>
    <col min="38" max="16384" width="9.109375" style="11" hidden="1"/>
  </cols>
  <sheetData>
    <row r="1" spans="1:25" ht="12.75" customHeight="1" x14ac:dyDescent="0.25">
      <c r="A1" s="31"/>
      <c r="B1" s="31"/>
      <c r="C1" s="31"/>
      <c r="D1" s="31"/>
      <c r="E1" s="31"/>
      <c r="F1" s="31"/>
      <c r="G1" s="31"/>
      <c r="H1" s="51"/>
      <c r="I1" s="51"/>
      <c r="J1" s="51"/>
      <c r="L1" s="63"/>
      <c r="M1" s="63"/>
      <c r="N1" s="63"/>
      <c r="P1" s="63"/>
      <c r="Q1" s="63"/>
      <c r="R1" s="63"/>
      <c r="S1" s="88"/>
      <c r="T1" s="31"/>
      <c r="U1" s="31"/>
      <c r="V1" s="31"/>
      <c r="W1" s="31"/>
      <c r="X1" s="31"/>
      <c r="Y1" s="31"/>
    </row>
    <row r="2" spans="1:25" s="12" customFormat="1" ht="17.399999999999999" x14ac:dyDescent="0.3">
      <c r="A2" s="160" t="s">
        <v>274</v>
      </c>
      <c r="B2" s="160"/>
      <c r="C2" s="160"/>
      <c r="D2" s="50"/>
      <c r="E2" s="86"/>
      <c r="F2" s="49"/>
      <c r="G2" s="49"/>
      <c r="H2" s="51"/>
      <c r="I2" s="51"/>
      <c r="J2" s="51"/>
      <c r="K2" s="63"/>
      <c r="L2" s="63"/>
      <c r="M2" s="63" t="s">
        <v>173</v>
      </c>
      <c r="O2" s="196"/>
      <c r="P2" s="196"/>
      <c r="Q2" s="196"/>
      <c r="R2" s="196"/>
      <c r="S2" s="196"/>
      <c r="T2" s="196"/>
      <c r="U2" s="196"/>
      <c r="W2" s="50"/>
      <c r="X2" s="50"/>
      <c r="Y2" s="51"/>
    </row>
    <row r="3" spans="1:25" ht="12.75" x14ac:dyDescent="0.2">
      <c r="A3" s="52"/>
      <c r="B3" s="52"/>
      <c r="C3" s="52"/>
      <c r="D3" s="52"/>
      <c r="E3" s="52"/>
      <c r="F3" s="31"/>
      <c r="G3" s="31"/>
      <c r="H3" s="53"/>
      <c r="I3" s="53"/>
      <c r="J3" s="53"/>
      <c r="K3" s="53"/>
      <c r="L3" s="53"/>
      <c r="M3" s="53"/>
      <c r="N3" s="52"/>
      <c r="O3" s="52"/>
      <c r="P3" s="52"/>
      <c r="Q3" s="52"/>
      <c r="R3" s="52"/>
      <c r="S3" s="89"/>
      <c r="T3" s="52"/>
      <c r="U3" s="52"/>
      <c r="V3" s="52"/>
      <c r="W3" s="52"/>
      <c r="X3" s="52"/>
      <c r="Y3" s="53"/>
    </row>
    <row r="4" spans="1:25" ht="12.75" x14ac:dyDescent="0.2">
      <c r="A4" s="52"/>
      <c r="B4" s="52"/>
      <c r="C4" s="52"/>
      <c r="D4" s="52"/>
      <c r="E4" s="52"/>
      <c r="F4" s="31"/>
      <c r="G4" s="31"/>
      <c r="H4" s="53"/>
      <c r="I4" s="53"/>
      <c r="J4" s="53"/>
      <c r="K4" s="53"/>
      <c r="L4" s="53"/>
      <c r="M4" s="53"/>
      <c r="N4" s="52"/>
      <c r="O4" s="52"/>
      <c r="P4" s="52"/>
      <c r="Q4" s="52"/>
      <c r="R4" s="52"/>
      <c r="S4" s="89"/>
      <c r="T4" s="52"/>
      <c r="U4" s="52"/>
      <c r="V4" s="52"/>
      <c r="W4" s="52"/>
      <c r="X4" s="52"/>
      <c r="Y4" s="53"/>
    </row>
    <row r="5" spans="1:25" ht="12.75" x14ac:dyDescent="0.2">
      <c r="A5" s="52"/>
      <c r="B5" s="52"/>
      <c r="C5" s="52"/>
      <c r="D5" s="52"/>
      <c r="E5" s="52"/>
      <c r="F5" s="31"/>
      <c r="G5" s="31"/>
      <c r="H5" s="53"/>
      <c r="I5" s="53"/>
      <c r="J5" s="53"/>
      <c r="K5" s="53"/>
      <c r="L5" s="53"/>
      <c r="M5" s="53"/>
      <c r="N5" s="52"/>
      <c r="O5" s="52"/>
      <c r="P5" s="52"/>
      <c r="Q5" s="52"/>
      <c r="R5" s="52"/>
      <c r="S5" s="89"/>
      <c r="T5" s="52"/>
      <c r="U5" s="52"/>
      <c r="V5" s="52"/>
      <c r="W5" s="52"/>
      <c r="X5" s="52"/>
      <c r="Y5" s="53"/>
    </row>
    <row r="6" spans="1:25" ht="12.75" x14ac:dyDescent="0.2">
      <c r="A6" s="52"/>
      <c r="B6" s="52"/>
      <c r="C6" s="52"/>
      <c r="D6" s="52"/>
      <c r="E6" s="52"/>
      <c r="F6" s="31"/>
      <c r="G6" s="31"/>
      <c r="H6" s="53"/>
      <c r="I6" s="53"/>
      <c r="J6" s="53"/>
      <c r="K6" s="53"/>
      <c r="L6" s="53"/>
      <c r="M6" s="53"/>
      <c r="N6" s="52"/>
      <c r="O6" s="52"/>
      <c r="P6" s="52"/>
      <c r="Q6" s="52"/>
      <c r="R6" s="52"/>
      <c r="S6" s="89"/>
      <c r="T6" s="52"/>
      <c r="U6" s="52"/>
      <c r="V6" s="52"/>
      <c r="W6" s="52"/>
      <c r="X6" s="52"/>
      <c r="Y6" s="53"/>
    </row>
    <row r="7" spans="1:25" ht="36" customHeight="1" x14ac:dyDescent="0.25">
      <c r="A7" s="54" t="s">
        <v>0</v>
      </c>
      <c r="B7" s="192"/>
      <c r="C7" s="192"/>
      <c r="D7" s="192"/>
      <c r="E7" s="192"/>
      <c r="F7" s="192"/>
      <c r="G7" s="192"/>
      <c r="H7" s="192"/>
      <c r="I7" s="192"/>
      <c r="J7" s="192"/>
      <c r="K7" s="31"/>
      <c r="L7" s="31"/>
      <c r="M7" s="31"/>
      <c r="N7" s="31"/>
      <c r="O7" s="31"/>
      <c r="P7" s="31"/>
      <c r="Q7" s="31"/>
      <c r="R7" s="31"/>
      <c r="S7" s="88"/>
      <c r="T7" s="31"/>
      <c r="U7" s="31"/>
      <c r="V7" s="31"/>
      <c r="W7" s="31"/>
      <c r="X7" s="31"/>
      <c r="Y7" s="31"/>
    </row>
    <row r="8" spans="1:25" ht="12.75" x14ac:dyDescent="0.2">
      <c r="A8" s="54"/>
      <c r="B8" s="54"/>
      <c r="C8" s="55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88"/>
      <c r="T8" s="31"/>
      <c r="U8" s="31"/>
      <c r="V8" s="31"/>
      <c r="W8" s="31"/>
      <c r="X8" s="31"/>
      <c r="Y8" s="31"/>
    </row>
    <row r="9" spans="1:25" ht="12.75" x14ac:dyDescent="0.2">
      <c r="A9" s="54"/>
      <c r="B9" s="54"/>
      <c r="C9" s="55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88"/>
      <c r="T9" s="31"/>
      <c r="U9" s="31"/>
      <c r="V9" s="31"/>
      <c r="W9" s="31"/>
      <c r="X9" s="31"/>
      <c r="Y9" s="31"/>
    </row>
    <row r="10" spans="1:25" s="28" customFormat="1" ht="20.399999999999999" x14ac:dyDescent="0.35">
      <c r="A10" s="12" t="s">
        <v>275</v>
      </c>
      <c r="S10" s="90"/>
    </row>
    <row r="11" spans="1:25" s="28" customFormat="1" ht="10.5" customHeight="1" x14ac:dyDescent="0.3">
      <c r="S11" s="90"/>
    </row>
    <row r="12" spans="1:25" s="31" customFormat="1" ht="18.75" thickBot="1" x14ac:dyDescent="0.3">
      <c r="A12" s="195" t="s">
        <v>14</v>
      </c>
      <c r="B12" s="195"/>
      <c r="C12" s="195"/>
      <c r="D12" s="11"/>
      <c r="E12" s="11"/>
      <c r="F12" s="11"/>
      <c r="S12" s="88"/>
    </row>
    <row r="13" spans="1:25" s="15" customFormat="1" ht="117" customHeight="1" thickBot="1" x14ac:dyDescent="0.35">
      <c r="A13" s="27" t="s">
        <v>169</v>
      </c>
      <c r="B13" s="57" t="s">
        <v>205</v>
      </c>
      <c r="C13" s="57" t="s">
        <v>2</v>
      </c>
      <c r="D13" s="27" t="s">
        <v>233</v>
      </c>
      <c r="E13" s="27" t="s">
        <v>234</v>
      </c>
      <c r="F13" s="27" t="s">
        <v>3</v>
      </c>
      <c r="G13" s="57" t="s">
        <v>4</v>
      </c>
      <c r="H13" s="27" t="s">
        <v>7</v>
      </c>
      <c r="I13" s="27" t="s">
        <v>8</v>
      </c>
      <c r="J13" s="27" t="s">
        <v>207</v>
      </c>
      <c r="K13" s="67" t="s">
        <v>9</v>
      </c>
      <c r="L13" s="85" t="s">
        <v>206</v>
      </c>
      <c r="M13" s="67" t="s">
        <v>5</v>
      </c>
      <c r="N13" s="176" t="s">
        <v>170</v>
      </c>
      <c r="O13" s="177"/>
      <c r="P13" s="177"/>
      <c r="Q13" s="177"/>
      <c r="R13" s="177"/>
      <c r="S13" s="177"/>
      <c r="T13" s="178"/>
      <c r="U13" s="201" t="s">
        <v>175</v>
      </c>
      <c r="V13" s="202"/>
      <c r="W13" s="14"/>
      <c r="X13" s="14"/>
      <c r="Y13" s="14"/>
    </row>
    <row r="14" spans="1:25" ht="39" customHeight="1" x14ac:dyDescent="0.2">
      <c r="A14" s="32"/>
      <c r="B14" s="33"/>
      <c r="C14" s="33"/>
      <c r="D14" s="32"/>
      <c r="E14" s="32"/>
      <c r="F14" s="32"/>
      <c r="G14" s="17"/>
      <c r="H14" s="32"/>
      <c r="I14" s="32"/>
      <c r="J14" s="32"/>
      <c r="K14" s="68" t="str">
        <f>IF(OR(D14="niestacjonarne",D14="podyplomowe",D14="stacjonarne pb"),"-",IF(B14="","",I14*J14))</f>
        <v/>
      </c>
      <c r="L14" s="43"/>
      <c r="M14" s="69" t="str">
        <f>IF(OR(D14="niestacjonarne",D14="PODYPLOMOWE",D14="stacjonarne pb"),I14*J14,IF(K14="","",K14*L14))</f>
        <v/>
      </c>
      <c r="N14" s="70" t="str">
        <f>IF(A14="","",VLOOKUP(A14,dane!A$22:B$32,2,0))</f>
        <v/>
      </c>
      <c r="O14" s="71" t="str">
        <f>IF(B14="","",VLOOKUP(B14,dane!A$35:B$56,2,0))</f>
        <v/>
      </c>
      <c r="P14" s="70" t="str">
        <f>IF(C14="","",VLOOKUP(C14,dane!A$61:B$132,2,0))</f>
        <v/>
      </c>
      <c r="Q14" s="72" t="str">
        <f>IF(D14="","",VLOOKUP(D14,dane!A$147:B$154,2,0))</f>
        <v/>
      </c>
      <c r="R14" s="72" t="str">
        <f>IF(E14="","",VLOOKUP(E14,dane!A$141:B$144,2,0))</f>
        <v/>
      </c>
      <c r="S14" s="91" t="str">
        <f>IF(F14="","",F14)</f>
        <v/>
      </c>
      <c r="T14" s="72" t="str">
        <f>IF(G14="","",IF(D14="STAŻ ART.","0",IF(D14="STACJONARNE","3",IF(D14="NIESTACJONARNE","3",IF(D14="PODYPLOMOWE","3",IF(D14="KURS PRZYGOTOWAWCZY","3",IF(D14="KURS KONSULTACYJNY","3",IF(D14="STACJONARNE PB","3"))))))))</f>
        <v/>
      </c>
      <c r="U14" s="204" t="str">
        <f t="shared" ref="U14:U24" si="0">IF(M14="","",ROUND(M14/$M$25,5))</f>
        <v/>
      </c>
      <c r="V14" s="204"/>
      <c r="W14" s="26"/>
      <c r="X14" s="26"/>
      <c r="Y14" s="16"/>
    </row>
    <row r="15" spans="1:25" ht="39" customHeight="1" x14ac:dyDescent="0.2">
      <c r="A15" s="32"/>
      <c r="B15" s="33"/>
      <c r="C15" s="33"/>
      <c r="D15" s="32"/>
      <c r="E15" s="32"/>
      <c r="F15" s="32"/>
      <c r="G15" s="17"/>
      <c r="H15" s="18"/>
      <c r="I15" s="32"/>
      <c r="J15" s="32"/>
      <c r="K15" s="68" t="str">
        <f t="shared" ref="K15:K24" si="1">IF(OR(D15="niestacjonarne",D15="podyplomowe",D15="stacjonarne pb"),"-",IF(B15="","",I15*J15))</f>
        <v/>
      </c>
      <c r="L15" s="44"/>
      <c r="M15" s="69" t="str">
        <f t="shared" ref="M15:M24" si="2">IF(OR(D15="niestacjonarne",D15="PODYPLOMOWE",D15="stacjonarne pb"),I15*J15,IF(K15="","",K15*L15))</f>
        <v/>
      </c>
      <c r="N15" s="70" t="str">
        <f>IF(A15="","",VLOOKUP(A15,dane!A$22:B$32,2,0))</f>
        <v/>
      </c>
      <c r="O15" s="71" t="str">
        <f>IF(B15="","",VLOOKUP(B15,dane!A$35:B$56,2,0))</f>
        <v/>
      </c>
      <c r="P15" s="74" t="str">
        <f>IF(C15="","",VLOOKUP(C15,dane!A$61:B$132,2,0))</f>
        <v/>
      </c>
      <c r="Q15" s="72" t="str">
        <f>IF(D15="","",VLOOKUP(D15,dane!A$147:B$154,2,0))</f>
        <v/>
      </c>
      <c r="R15" s="73" t="str">
        <f>IF(E15="","",VLOOKUP(E15,dane!A$141:B$144,2,0))</f>
        <v/>
      </c>
      <c r="S15" s="91" t="str">
        <f t="shared" ref="S15:S24" si="3">IF(F15="","",F15)</f>
        <v/>
      </c>
      <c r="T15" s="73" t="str">
        <f>IF(G15="","",IF(D15="STAŻ ART.","0",IF(D15="STACJONARNE","3",IF(D15="NIESTACJONARNE","3",IF(D15="PODYPLOMOWE","3",IF(D15="KURS PRZYGOTOWAWCZY","3",IF(D15="KURS KONSULTACYJNY","3",IF(D15="STACJONARNE PB","3"))))))))</f>
        <v/>
      </c>
      <c r="U15" s="204" t="str">
        <f t="shared" si="0"/>
        <v/>
      </c>
      <c r="V15" s="204"/>
      <c r="W15" s="26"/>
      <c r="X15" s="26"/>
      <c r="Y15" s="16"/>
    </row>
    <row r="16" spans="1:25" ht="39" customHeight="1" x14ac:dyDescent="0.2">
      <c r="A16" s="32"/>
      <c r="B16" s="33"/>
      <c r="C16" s="33"/>
      <c r="D16" s="32"/>
      <c r="E16" s="32"/>
      <c r="F16" s="32"/>
      <c r="G16" s="17"/>
      <c r="H16" s="18"/>
      <c r="I16" s="32"/>
      <c r="J16" s="32"/>
      <c r="K16" s="68" t="str">
        <f t="shared" si="1"/>
        <v/>
      </c>
      <c r="L16" s="44"/>
      <c r="M16" s="69" t="str">
        <f t="shared" si="2"/>
        <v/>
      </c>
      <c r="N16" s="70" t="str">
        <f>IF(A16="","",VLOOKUP(A16,dane!A$22:B$32,2,0))</f>
        <v/>
      </c>
      <c r="O16" s="71" t="str">
        <f>IF(B16="","",VLOOKUP(B16,dane!A$35:B$56,2,0))</f>
        <v/>
      </c>
      <c r="P16" s="74" t="str">
        <f>IF(C16="","",VLOOKUP(C16,dane!A$61:B$132,2,0))</f>
        <v/>
      </c>
      <c r="Q16" s="72" t="str">
        <f>IF(D16="","",VLOOKUP(D16,dane!A$147:B$154,2,0))</f>
        <v/>
      </c>
      <c r="R16" s="73" t="str">
        <f>IF(E16="","",VLOOKUP(E16,dane!A$141:B$144,2,0))</f>
        <v/>
      </c>
      <c r="S16" s="91" t="str">
        <f t="shared" si="3"/>
        <v/>
      </c>
      <c r="T16" s="73" t="str">
        <f t="shared" ref="T16:T24" si="4">IF(G16="","",IF(D16="STAŻ ART.","0",IF(D16="STACJONARNE","3",IF(D16="NIESTACJONARNE","3",IF(D16="PODYPLOMOWE","3",IF(D16="KURS PRZYGOTOWAWCZY","3",IF(D16="KURS KONSULTACYJNY","3",IF(D16="STACJONARNE PB","3"))))))))</f>
        <v/>
      </c>
      <c r="U16" s="204" t="str">
        <f t="shared" si="0"/>
        <v/>
      </c>
      <c r="V16" s="204"/>
      <c r="W16" s="26"/>
      <c r="X16" s="26"/>
      <c r="Y16" s="16"/>
    </row>
    <row r="17" spans="1:25" ht="39" customHeight="1" x14ac:dyDescent="0.2">
      <c r="A17" s="32"/>
      <c r="B17" s="33"/>
      <c r="C17" s="33"/>
      <c r="D17" s="32"/>
      <c r="E17" s="32"/>
      <c r="F17" s="32"/>
      <c r="G17" s="17"/>
      <c r="H17" s="18"/>
      <c r="I17" s="32"/>
      <c r="J17" s="32"/>
      <c r="K17" s="68" t="str">
        <f t="shared" si="1"/>
        <v/>
      </c>
      <c r="L17" s="44"/>
      <c r="M17" s="69" t="str">
        <f t="shared" si="2"/>
        <v/>
      </c>
      <c r="N17" s="70" t="str">
        <f>IF(A17="","",VLOOKUP(A17,dane!A$22:B$32,2,0))</f>
        <v/>
      </c>
      <c r="O17" s="71" t="str">
        <f>IF(B17="","",VLOOKUP(B17,dane!A$35:B$56,2,0))</f>
        <v/>
      </c>
      <c r="P17" s="74" t="str">
        <f>IF(C17="","",VLOOKUP(C17,dane!A$61:B$132,2,0))</f>
        <v/>
      </c>
      <c r="Q17" s="72" t="str">
        <f>IF(D17="","",VLOOKUP(D17,dane!A$147:B$154,2,0))</f>
        <v/>
      </c>
      <c r="R17" s="73" t="str">
        <f>IF(E17="","",VLOOKUP(E17,dane!A$141:B$144,2,0))</f>
        <v/>
      </c>
      <c r="S17" s="91" t="str">
        <f t="shared" si="3"/>
        <v/>
      </c>
      <c r="T17" s="73" t="str">
        <f t="shared" si="4"/>
        <v/>
      </c>
      <c r="U17" s="204" t="str">
        <f t="shared" si="0"/>
        <v/>
      </c>
      <c r="V17" s="204"/>
      <c r="W17" s="26"/>
      <c r="X17" s="26"/>
      <c r="Y17" s="16"/>
    </row>
    <row r="18" spans="1:25" ht="39" customHeight="1" x14ac:dyDescent="0.2">
      <c r="A18" s="32"/>
      <c r="B18" s="33"/>
      <c r="C18" s="33"/>
      <c r="D18" s="32"/>
      <c r="E18" s="32"/>
      <c r="F18" s="32"/>
      <c r="G18" s="17"/>
      <c r="H18" s="18"/>
      <c r="I18" s="18"/>
      <c r="J18" s="18"/>
      <c r="K18" s="68" t="str">
        <f t="shared" si="1"/>
        <v/>
      </c>
      <c r="L18" s="44"/>
      <c r="M18" s="69" t="str">
        <f t="shared" si="2"/>
        <v/>
      </c>
      <c r="N18" s="70" t="str">
        <f>IF(A18="","",VLOOKUP(A18,dane!A$22:B$32,2,0))</f>
        <v/>
      </c>
      <c r="O18" s="71" t="str">
        <f>IF(B18="","",VLOOKUP(B18,dane!A$35:B$56,2,0))</f>
        <v/>
      </c>
      <c r="P18" s="74" t="str">
        <f>IF(C18="","",VLOOKUP(C18,dane!A$61:B$132,2,0))</f>
        <v/>
      </c>
      <c r="Q18" s="72" t="str">
        <f>IF(D18="","",VLOOKUP(D18,dane!A$147:B$154,2,0))</f>
        <v/>
      </c>
      <c r="R18" s="73" t="str">
        <f>IF(E18="","",VLOOKUP(E18,dane!A$141:B$144,2,0))</f>
        <v/>
      </c>
      <c r="S18" s="91" t="str">
        <f t="shared" si="3"/>
        <v/>
      </c>
      <c r="T18" s="73" t="str">
        <f t="shared" si="4"/>
        <v/>
      </c>
      <c r="U18" s="204" t="str">
        <f t="shared" si="0"/>
        <v/>
      </c>
      <c r="V18" s="204"/>
      <c r="W18" s="26"/>
      <c r="X18" s="26"/>
      <c r="Y18" s="16"/>
    </row>
    <row r="19" spans="1:25" ht="39" customHeight="1" x14ac:dyDescent="0.2">
      <c r="A19" s="32"/>
      <c r="B19" s="33"/>
      <c r="C19" s="33"/>
      <c r="D19" s="32"/>
      <c r="E19" s="32"/>
      <c r="F19" s="32"/>
      <c r="G19" s="17"/>
      <c r="H19" s="18"/>
      <c r="I19" s="18"/>
      <c r="J19" s="18"/>
      <c r="K19" s="68" t="str">
        <f t="shared" si="1"/>
        <v/>
      </c>
      <c r="L19" s="44"/>
      <c r="M19" s="69" t="str">
        <f t="shared" si="2"/>
        <v/>
      </c>
      <c r="N19" s="70" t="str">
        <f>IF(A19="","",VLOOKUP(A19,dane!A$22:B$32,2,0))</f>
        <v/>
      </c>
      <c r="O19" s="71" t="str">
        <f>IF(B19="","",VLOOKUP(B19,dane!A$35:B$56,2,0))</f>
        <v/>
      </c>
      <c r="P19" s="74" t="str">
        <f>IF(C19="","",VLOOKUP(C19,dane!A$61:B$132,2,0))</f>
        <v/>
      </c>
      <c r="Q19" s="72" t="str">
        <f>IF(D19="","",VLOOKUP(D19,dane!A$147:B$154,2,0))</f>
        <v/>
      </c>
      <c r="R19" s="73" t="str">
        <f>IF(E19="","",VLOOKUP(E19,dane!A$141:B$144,2,0))</f>
        <v/>
      </c>
      <c r="S19" s="91" t="str">
        <f>IF(F19="","",F19)</f>
        <v/>
      </c>
      <c r="T19" s="73" t="str">
        <f t="shared" si="4"/>
        <v/>
      </c>
      <c r="U19" s="204" t="str">
        <f t="shared" si="0"/>
        <v/>
      </c>
      <c r="V19" s="204"/>
      <c r="W19" s="26"/>
      <c r="X19" s="26"/>
      <c r="Y19" s="16"/>
    </row>
    <row r="20" spans="1:25" ht="39" customHeight="1" x14ac:dyDescent="0.2">
      <c r="A20" s="32"/>
      <c r="B20" s="33"/>
      <c r="C20" s="33"/>
      <c r="D20" s="32"/>
      <c r="E20" s="32"/>
      <c r="F20" s="32"/>
      <c r="G20" s="17"/>
      <c r="H20" s="18"/>
      <c r="I20" s="18"/>
      <c r="J20" s="18"/>
      <c r="K20" s="68" t="str">
        <f t="shared" si="1"/>
        <v/>
      </c>
      <c r="L20" s="44"/>
      <c r="M20" s="69" t="str">
        <f t="shared" si="2"/>
        <v/>
      </c>
      <c r="N20" s="70" t="str">
        <f>IF(A20="","",VLOOKUP(A20,dane!A$22:B$32,2,0))</f>
        <v/>
      </c>
      <c r="O20" s="71" t="str">
        <f>IF(B20="","",VLOOKUP(B20,dane!A$35:B$56,2,0))</f>
        <v/>
      </c>
      <c r="P20" s="74" t="str">
        <f>IF(C20="","",VLOOKUP(C20,dane!A$61:B$132,2,0))</f>
        <v/>
      </c>
      <c r="Q20" s="72" t="str">
        <f>IF(D20="","",VLOOKUP(D20,dane!A$147:B$154,2,0))</f>
        <v/>
      </c>
      <c r="R20" s="73" t="str">
        <f>IF(E20="","",VLOOKUP(E20,dane!A$141:B$144,2,0))</f>
        <v/>
      </c>
      <c r="S20" s="91" t="str">
        <f t="shared" si="3"/>
        <v/>
      </c>
      <c r="T20" s="73" t="str">
        <f t="shared" si="4"/>
        <v/>
      </c>
      <c r="U20" s="204" t="str">
        <f t="shared" si="0"/>
        <v/>
      </c>
      <c r="V20" s="204"/>
      <c r="W20" s="26"/>
      <c r="X20" s="26"/>
      <c r="Y20" s="16"/>
    </row>
    <row r="21" spans="1:25" ht="39" customHeight="1" x14ac:dyDescent="0.2">
      <c r="A21" s="32"/>
      <c r="B21" s="33"/>
      <c r="C21" s="33"/>
      <c r="D21" s="32"/>
      <c r="E21" s="32"/>
      <c r="F21" s="32"/>
      <c r="G21" s="17"/>
      <c r="H21" s="18"/>
      <c r="I21" s="18"/>
      <c r="J21" s="18"/>
      <c r="K21" s="68" t="str">
        <f t="shared" si="1"/>
        <v/>
      </c>
      <c r="L21" s="44"/>
      <c r="M21" s="69" t="str">
        <f t="shared" si="2"/>
        <v/>
      </c>
      <c r="N21" s="70" t="str">
        <f>IF(A21="","",VLOOKUP(A21,dane!A$22:B$32,2,0))</f>
        <v/>
      </c>
      <c r="O21" s="71" t="str">
        <f>IF(B21="","",VLOOKUP(B21,dane!A$35:B$56,2,0))</f>
        <v/>
      </c>
      <c r="P21" s="74" t="str">
        <f>IF(C21="","",VLOOKUP(C21,dane!A$61:B$132,2,0))</f>
        <v/>
      </c>
      <c r="Q21" s="72" t="str">
        <f>IF(D21="","",VLOOKUP(D21,dane!A$147:B$154,2,0))</f>
        <v/>
      </c>
      <c r="R21" s="73" t="str">
        <f>IF(E21="","",VLOOKUP(E21,dane!A$141:B$144,2,0))</f>
        <v/>
      </c>
      <c r="S21" s="91" t="str">
        <f t="shared" si="3"/>
        <v/>
      </c>
      <c r="T21" s="73" t="str">
        <f t="shared" si="4"/>
        <v/>
      </c>
      <c r="U21" s="204" t="str">
        <f t="shared" si="0"/>
        <v/>
      </c>
      <c r="V21" s="204"/>
      <c r="W21" s="26"/>
      <c r="X21" s="26"/>
      <c r="Y21" s="16"/>
    </row>
    <row r="22" spans="1:25" ht="39" customHeight="1" x14ac:dyDescent="0.2">
      <c r="A22" s="32"/>
      <c r="B22" s="33"/>
      <c r="C22" s="33"/>
      <c r="D22" s="32"/>
      <c r="E22" s="32"/>
      <c r="F22" s="32"/>
      <c r="G22" s="17"/>
      <c r="H22" s="18"/>
      <c r="I22" s="18"/>
      <c r="J22" s="18"/>
      <c r="K22" s="68" t="str">
        <f t="shared" si="1"/>
        <v/>
      </c>
      <c r="L22" s="44"/>
      <c r="M22" s="69" t="str">
        <f t="shared" si="2"/>
        <v/>
      </c>
      <c r="N22" s="70" t="str">
        <f>IF(A22="","",VLOOKUP(A22,dane!A$22:B$32,2,0))</f>
        <v/>
      </c>
      <c r="O22" s="71" t="str">
        <f>IF(B22="","",VLOOKUP(B22,dane!A$35:B$56,2,0))</f>
        <v/>
      </c>
      <c r="P22" s="74" t="str">
        <f>IF(C22="","",VLOOKUP(C22,dane!A$61:B$132,2,0))</f>
        <v/>
      </c>
      <c r="Q22" s="72" t="str">
        <f>IF(D22="","",VLOOKUP(D22,dane!A$147:B$154,2,0))</f>
        <v/>
      </c>
      <c r="R22" s="73" t="str">
        <f>IF(E22="","",VLOOKUP(E22,dane!A$141:B$144,2,0))</f>
        <v/>
      </c>
      <c r="S22" s="91" t="str">
        <f t="shared" si="3"/>
        <v/>
      </c>
      <c r="T22" s="73" t="str">
        <f t="shared" si="4"/>
        <v/>
      </c>
      <c r="U22" s="204" t="str">
        <f t="shared" si="0"/>
        <v/>
      </c>
      <c r="V22" s="204"/>
      <c r="W22" s="26"/>
      <c r="X22" s="26"/>
      <c r="Y22" s="16"/>
    </row>
    <row r="23" spans="1:25" ht="39" customHeight="1" x14ac:dyDescent="0.2">
      <c r="A23" s="32"/>
      <c r="B23" s="33"/>
      <c r="C23" s="33"/>
      <c r="D23" s="32"/>
      <c r="E23" s="32"/>
      <c r="F23" s="32"/>
      <c r="G23" s="17"/>
      <c r="H23" s="18"/>
      <c r="I23" s="18"/>
      <c r="J23" s="18"/>
      <c r="K23" s="68" t="str">
        <f t="shared" si="1"/>
        <v/>
      </c>
      <c r="L23" s="44"/>
      <c r="M23" s="69" t="str">
        <f t="shared" si="2"/>
        <v/>
      </c>
      <c r="N23" s="70" t="str">
        <f>IF(A23="","",VLOOKUP(A23,dane!A$22:B$32,2,0))</f>
        <v/>
      </c>
      <c r="O23" s="71" t="str">
        <f>IF(B23="","",VLOOKUP(B23,dane!A$35:B$56,2,0))</f>
        <v/>
      </c>
      <c r="P23" s="74" t="str">
        <f>IF(C23="","",VLOOKUP(C23,dane!A$61:B$132,2,0))</f>
        <v/>
      </c>
      <c r="Q23" s="72" t="str">
        <f>IF(D23="","",VLOOKUP(D23,dane!A$147:B$154,2,0))</f>
        <v/>
      </c>
      <c r="R23" s="73" t="str">
        <f>IF(E23="","",VLOOKUP(E23,dane!A$141:B$144,2,0))</f>
        <v/>
      </c>
      <c r="S23" s="91" t="str">
        <f t="shared" si="3"/>
        <v/>
      </c>
      <c r="T23" s="73" t="str">
        <f t="shared" si="4"/>
        <v/>
      </c>
      <c r="U23" s="204" t="str">
        <f t="shared" si="0"/>
        <v/>
      </c>
      <c r="V23" s="204"/>
      <c r="W23" s="26"/>
      <c r="X23" s="26"/>
      <c r="Y23" s="16"/>
    </row>
    <row r="24" spans="1:25" ht="39" customHeight="1" thickBot="1" x14ac:dyDescent="0.25">
      <c r="A24" s="32"/>
      <c r="B24" s="33"/>
      <c r="C24" s="33"/>
      <c r="D24" s="32"/>
      <c r="E24" s="32"/>
      <c r="F24" s="32"/>
      <c r="G24" s="17"/>
      <c r="H24" s="18"/>
      <c r="I24" s="18"/>
      <c r="J24" s="18"/>
      <c r="K24" s="68" t="str">
        <f t="shared" si="1"/>
        <v/>
      </c>
      <c r="L24" s="44"/>
      <c r="M24" s="75" t="str">
        <f t="shared" si="2"/>
        <v/>
      </c>
      <c r="N24" s="70" t="str">
        <f>IF(A24="","",VLOOKUP(A24,dane!A$22:B$32,2,0))</f>
        <v/>
      </c>
      <c r="O24" s="71" t="str">
        <f>IF(B24="","",VLOOKUP(B24,dane!A$35:B$56,2,0))</f>
        <v/>
      </c>
      <c r="P24" s="74" t="str">
        <f>IF(C24="","",VLOOKUP(C24,dane!A$61:B$132,2,0))</f>
        <v/>
      </c>
      <c r="Q24" s="72" t="str">
        <f>IF(D24="","",VLOOKUP(D24,dane!A$147:B$154,2,0))</f>
        <v/>
      </c>
      <c r="R24" s="73" t="str">
        <f>IF(E24="","",VLOOKUP(E24,dane!A$141:B$144,2,0))</f>
        <v/>
      </c>
      <c r="S24" s="91" t="str">
        <f t="shared" si="3"/>
        <v/>
      </c>
      <c r="T24" s="73" t="str">
        <f t="shared" si="4"/>
        <v/>
      </c>
      <c r="U24" s="208" t="str">
        <f t="shared" si="0"/>
        <v/>
      </c>
      <c r="V24" s="208"/>
      <c r="W24" s="26"/>
      <c r="X24" s="26"/>
      <c r="Y24" s="16"/>
    </row>
    <row r="25" spans="1:25" ht="27" customHeight="1" thickBot="1" x14ac:dyDescent="0.25">
      <c r="A25" s="19"/>
      <c r="B25" s="19"/>
      <c r="C25" s="19"/>
      <c r="D25" s="19"/>
      <c r="E25" s="19"/>
      <c r="F25" s="19"/>
      <c r="G25" s="20"/>
      <c r="H25" s="20"/>
      <c r="I25" s="20"/>
      <c r="L25" s="21" t="s">
        <v>171</v>
      </c>
      <c r="M25" s="24">
        <f>SUM(M14:M24)</f>
        <v>0</v>
      </c>
      <c r="N25" s="22"/>
      <c r="O25" s="22"/>
      <c r="P25" s="22"/>
      <c r="Q25" s="22"/>
      <c r="R25" s="22"/>
      <c r="S25" s="92"/>
      <c r="T25" s="22"/>
      <c r="U25" s="206">
        <f>SUM(U14:V24)</f>
        <v>0</v>
      </c>
      <c r="V25" s="207"/>
      <c r="W25" s="22"/>
      <c r="X25" s="22"/>
      <c r="Y25" s="22"/>
    </row>
    <row r="26" spans="1:25" ht="12.75" x14ac:dyDescent="0.2"/>
    <row r="27" spans="1:25" ht="12.75" x14ac:dyDescent="0.2"/>
    <row r="28" spans="1:25" ht="12.75" x14ac:dyDescent="0.2"/>
    <row r="29" spans="1:25" ht="12.75" x14ac:dyDescent="0.2"/>
    <row r="30" spans="1:25" ht="12.75" customHeight="1" x14ac:dyDescent="0.2"/>
    <row r="31" spans="1:25" ht="12.75" x14ac:dyDescent="0.2"/>
    <row r="32" spans="1:25" ht="12.75" x14ac:dyDescent="0.2"/>
    <row r="33" spans="1:24" ht="12.75" x14ac:dyDescent="0.2">
      <c r="A33" s="31"/>
      <c r="B33" s="142" t="s">
        <v>176</v>
      </c>
      <c r="C33" s="142"/>
      <c r="D33" s="31"/>
      <c r="E33" s="31"/>
      <c r="F33" s="31"/>
      <c r="G33" s="37"/>
      <c r="H33" s="142" t="s">
        <v>13</v>
      </c>
      <c r="I33" s="142"/>
      <c r="J33" s="142"/>
      <c r="K33" s="142"/>
      <c r="L33" s="142"/>
      <c r="M33" s="142"/>
      <c r="N33" s="142"/>
      <c r="O33" s="142"/>
      <c r="P33" s="142"/>
      <c r="Q33" s="142"/>
      <c r="T33" s="209"/>
      <c r="U33" s="209"/>
      <c r="V33" s="209"/>
    </row>
    <row r="34" spans="1:24" x14ac:dyDescent="0.25">
      <c r="A34" s="31"/>
      <c r="B34" s="144" t="s">
        <v>187</v>
      </c>
      <c r="C34" s="144"/>
      <c r="D34" s="38"/>
      <c r="E34" s="38"/>
      <c r="F34" s="38"/>
      <c r="G34" s="37"/>
      <c r="H34" s="145" t="s">
        <v>172</v>
      </c>
      <c r="I34" s="145"/>
      <c r="J34" s="145"/>
      <c r="K34" s="145"/>
      <c r="L34" s="145"/>
      <c r="M34" s="145"/>
      <c r="N34" s="145"/>
      <c r="O34" s="145"/>
      <c r="P34" s="145"/>
      <c r="Q34" s="145"/>
      <c r="V34" s="205"/>
      <c r="W34" s="205"/>
      <c r="X34" s="205"/>
    </row>
    <row r="35" spans="1:24" x14ac:dyDescent="0.25">
      <c r="A35" s="31"/>
      <c r="B35" s="144"/>
      <c r="C35" s="144"/>
      <c r="D35" s="38"/>
      <c r="E35" s="38"/>
      <c r="F35" s="38"/>
      <c r="G35" s="39"/>
      <c r="H35" s="145"/>
      <c r="I35" s="145"/>
      <c r="J35" s="145"/>
      <c r="K35" s="145"/>
      <c r="L35" s="145"/>
      <c r="M35" s="145"/>
      <c r="N35" s="145"/>
      <c r="O35" s="145"/>
      <c r="P35" s="145"/>
      <c r="Q35" s="145"/>
    </row>
    <row r="36" spans="1:24" ht="12.75" x14ac:dyDescent="0.2">
      <c r="A36" s="31"/>
      <c r="B36" s="102"/>
      <c r="C36" s="102"/>
      <c r="D36" s="38"/>
      <c r="E36" s="38"/>
      <c r="F36" s="38"/>
      <c r="G36" s="39"/>
      <c r="H36" s="101"/>
      <c r="I36" s="101"/>
      <c r="J36" s="101"/>
      <c r="K36" s="101"/>
      <c r="L36" s="101"/>
      <c r="M36" s="101"/>
      <c r="N36" s="101"/>
      <c r="O36" s="101"/>
      <c r="P36" s="101"/>
      <c r="Q36" s="101"/>
    </row>
    <row r="37" spans="1:24" ht="12.75" x14ac:dyDescent="0.2">
      <c r="D37" s="99"/>
      <c r="E37" s="98"/>
      <c r="H37" s="97"/>
      <c r="J37" s="96"/>
      <c r="M37" s="113"/>
      <c r="N37" s="113"/>
      <c r="O37" s="114" t="s">
        <v>221</v>
      </c>
      <c r="P37" s="141">
        <f ca="1">TODAY()</f>
        <v>43311</v>
      </c>
      <c r="Q37" s="141"/>
      <c r="R37" s="141"/>
      <c r="T37" s="13" t="s">
        <v>199</v>
      </c>
    </row>
    <row r="38" spans="1:24" ht="12.75" x14ac:dyDescent="0.2">
      <c r="T38" s="13"/>
    </row>
    <row r="39" spans="1:24" ht="17.399999999999999" x14ac:dyDescent="0.3">
      <c r="A39" s="160" t="s">
        <v>276</v>
      </c>
      <c r="B39" s="160"/>
      <c r="C39" s="160"/>
      <c r="M39" s="63" t="s">
        <v>173</v>
      </c>
      <c r="O39" s="12"/>
      <c r="P39" s="196"/>
      <c r="Q39" s="196"/>
      <c r="R39" s="196"/>
      <c r="S39" s="196"/>
      <c r="T39" s="196"/>
      <c r="U39" s="196"/>
      <c r="V39" s="196"/>
    </row>
    <row r="40" spans="1:24" ht="14.25" customHeight="1" x14ac:dyDescent="0.25">
      <c r="N40" s="63"/>
      <c r="O40" s="12"/>
      <c r="P40" s="62"/>
      <c r="Q40" s="62"/>
      <c r="R40" s="60"/>
      <c r="S40" s="94"/>
      <c r="T40" s="60"/>
      <c r="U40" s="60"/>
      <c r="V40" s="60"/>
    </row>
    <row r="41" spans="1:24" ht="14.25" customHeight="1" x14ac:dyDescent="0.25">
      <c r="N41" s="63"/>
      <c r="O41" s="12"/>
      <c r="P41" s="62"/>
      <c r="Q41" s="62"/>
      <c r="R41" s="60"/>
      <c r="S41" s="94"/>
      <c r="T41" s="60"/>
      <c r="U41" s="60"/>
      <c r="V41" s="60"/>
    </row>
    <row r="42" spans="1:24" ht="14.25" customHeight="1" x14ac:dyDescent="0.25">
      <c r="N42" s="63"/>
      <c r="O42" s="12"/>
      <c r="P42" s="62"/>
      <c r="Q42" s="62"/>
      <c r="R42" s="60"/>
      <c r="S42" s="94"/>
      <c r="T42" s="60"/>
      <c r="U42" s="60"/>
      <c r="V42" s="60"/>
    </row>
    <row r="43" spans="1:24" ht="18" x14ac:dyDescent="0.25">
      <c r="A43" s="13" t="str">
        <f>A7</f>
        <v xml:space="preserve">Pan/i </v>
      </c>
      <c r="B43" s="182" t="str">
        <f>IF(B7="","",B7)</f>
        <v/>
      </c>
      <c r="C43" s="182"/>
      <c r="D43" s="182"/>
      <c r="E43" s="182"/>
      <c r="F43" s="182"/>
      <c r="G43" s="182"/>
      <c r="H43" s="182"/>
      <c r="I43" s="182"/>
      <c r="J43" s="182"/>
    </row>
    <row r="44" spans="1:24" ht="12.75" x14ac:dyDescent="0.2"/>
    <row r="45" spans="1:24" s="28" customFormat="1" ht="20.25" x14ac:dyDescent="0.3">
      <c r="A45" s="49" t="str">
        <f>A10</f>
        <v>Informuję, że w roku akademickim 2018/2019 przewiduje się dla Pana/Pani prowadzenie zajęć dydaktycznych w następującym wymiarze:</v>
      </c>
      <c r="S45" s="90"/>
    </row>
    <row r="46" spans="1:24" s="29" customFormat="1" ht="14.25" x14ac:dyDescent="0.2">
      <c r="S46" s="95"/>
    </row>
    <row r="47" spans="1:24" s="31" customFormat="1" ht="18.75" thickBot="1" x14ac:dyDescent="0.3">
      <c r="A47" s="195" t="s">
        <v>15</v>
      </c>
      <c r="B47" s="195"/>
      <c r="C47" s="195"/>
      <c r="S47" s="88"/>
    </row>
    <row r="48" spans="1:24" s="15" customFormat="1" ht="114.75" customHeight="1" thickBot="1" x14ac:dyDescent="0.35">
      <c r="A48" s="82" t="s">
        <v>169</v>
      </c>
      <c r="B48" s="83" t="s">
        <v>205</v>
      </c>
      <c r="C48" s="83" t="s">
        <v>2</v>
      </c>
      <c r="D48" s="82" t="str">
        <f>D13</f>
        <v>Forma studiów                                                 (stacjonarne, niestacjonarne,  podyplomowe, staż, kurs przygotowawczy, kurs konsultacyjny)</v>
      </c>
      <c r="E48" s="82" t="str">
        <f>E13</f>
        <v>Poziom studiów               (I, II, III, stopień)</v>
      </c>
      <c r="F48" s="82" t="s">
        <v>3</v>
      </c>
      <c r="G48" s="57" t="s">
        <v>4</v>
      </c>
      <c r="H48" s="27" t="s">
        <v>7</v>
      </c>
      <c r="I48" s="27" t="s">
        <v>8</v>
      </c>
      <c r="J48" s="27" t="s">
        <v>207</v>
      </c>
      <c r="K48" s="67" t="s">
        <v>9</v>
      </c>
      <c r="L48" s="84" t="s">
        <v>206</v>
      </c>
      <c r="M48" s="67" t="s">
        <v>5</v>
      </c>
      <c r="N48" s="187" t="s">
        <v>174</v>
      </c>
      <c r="O48" s="188"/>
      <c r="P48" s="190" t="s">
        <v>11</v>
      </c>
      <c r="Q48" s="191"/>
      <c r="R48" s="190" t="s">
        <v>170</v>
      </c>
      <c r="S48" s="198"/>
      <c r="T48" s="198"/>
      <c r="U48" s="198"/>
      <c r="V48" s="198"/>
      <c r="W48" s="198"/>
      <c r="X48" s="191"/>
    </row>
    <row r="49" spans="1:24" ht="39.75" customHeight="1" x14ac:dyDescent="0.2">
      <c r="A49" s="32"/>
      <c r="B49" s="33"/>
      <c r="C49" s="33"/>
      <c r="D49" s="32"/>
      <c r="E49" s="32"/>
      <c r="F49" s="32"/>
      <c r="G49" s="17"/>
      <c r="H49" s="32"/>
      <c r="I49" s="32"/>
      <c r="J49" s="32"/>
      <c r="K49" s="68" t="str">
        <f>IF(OR(D49="niestacjonarne",D49="podyplomowe",D14="stacjonarne pb"),"-",IF(B49="","",I49*J49))</f>
        <v/>
      </c>
      <c r="L49" s="43"/>
      <c r="M49" s="76" t="str">
        <f>IF(OR(D49="niestacjonarne",D49="PODYPLOMOWE",D14="stacjonarne pb"),I49*J49,IF(K49="","",K49*L49))</f>
        <v/>
      </c>
      <c r="N49" s="189"/>
      <c r="O49" s="189"/>
      <c r="P49" s="203" t="str">
        <f>IF(M49="","",M49*N49)</f>
        <v/>
      </c>
      <c r="Q49" s="203"/>
      <c r="R49" s="70" t="str">
        <f>IF(A49="","",VLOOKUP(A49,dane!A$22:B$30,2,0))</f>
        <v/>
      </c>
      <c r="S49" s="71" t="str">
        <f>IF(B49="","",VLOOKUP(B49,dane!A$35:B$56,2,0))</f>
        <v/>
      </c>
      <c r="T49" s="70" t="str">
        <f>IF(C49="","",VLOOKUP(C49,dane!A$61:B$132,2,0))</f>
        <v/>
      </c>
      <c r="U49" s="72" t="str">
        <f>IF(D49="","",VLOOKUP(D49,dane!A$147:B$154,2,0))</f>
        <v/>
      </c>
      <c r="V49" s="72" t="str">
        <f>IF(E49="","",VLOOKUP(E49,dane!A$141:B$144,2,0))</f>
        <v/>
      </c>
      <c r="W49" s="72" t="str">
        <f>IF(F49="","",F49)</f>
        <v/>
      </c>
      <c r="X49" s="72" t="str">
        <f>IF(G49="","",IF(D49="STAŻ ART.","0",IF(D49="STACJONARNE","3",IF(D49="NIESTACJONARNE","3",IF(D49="PODYPLOMOWE","3",IF(D49="KURS PRZYGOTOWAWCZY","3",IF(D49="KURS KONSULTACYJNY","3",IF(D49="STACJONARNE PB","3"))))))))</f>
        <v/>
      </c>
    </row>
    <row r="50" spans="1:24" ht="39.75" customHeight="1" x14ac:dyDescent="0.2">
      <c r="A50" s="32"/>
      <c r="B50" s="33"/>
      <c r="C50" s="33"/>
      <c r="D50" s="32"/>
      <c r="E50" s="32"/>
      <c r="F50" s="32"/>
      <c r="G50" s="17"/>
      <c r="H50" s="18"/>
      <c r="I50" s="32"/>
      <c r="J50" s="32"/>
      <c r="K50" s="68" t="str">
        <f t="shared" ref="K50:K58" si="5">IF(OR(D50="niestacjonarne",D50="podyplomowe",D15="stacjonarne pb"),"-",IF(B50="","",I50*J50))</f>
        <v/>
      </c>
      <c r="L50" s="44"/>
      <c r="M50" s="76" t="str">
        <f t="shared" ref="M50:M58" si="6">IF(OR(D50="niestacjonarne",D50="PODYPLOMOWE",D15="stacjonarne pb"),I50*J50,IF(K50="","",K50*L50))</f>
        <v/>
      </c>
      <c r="N50" s="189"/>
      <c r="O50" s="189"/>
      <c r="P50" s="194" t="str">
        <f t="shared" ref="P50:P58" si="7">IF(M50="","",M50*N50)</f>
        <v/>
      </c>
      <c r="Q50" s="194"/>
      <c r="R50" s="70" t="str">
        <f>IF(A50="","",VLOOKUP(A50,dane!A$22:B$30,2,0))</f>
        <v/>
      </c>
      <c r="S50" s="71" t="str">
        <f>IF(B50="","",VLOOKUP(B50,dane!A$35:B$56,2,0))</f>
        <v/>
      </c>
      <c r="T50" s="74" t="str">
        <f>IF(C50="","",VLOOKUP(C50,dane!A$61:B$132,2,0))</f>
        <v/>
      </c>
      <c r="U50" s="72" t="str">
        <f>IF(D50="","",VLOOKUP(D50,dane!A$147:B$154,2,0))</f>
        <v/>
      </c>
      <c r="V50" s="72" t="str">
        <f>IF(E50="","",VLOOKUP(E50,dane!A$141:B$144,2,0))</f>
        <v/>
      </c>
      <c r="W50" s="73" t="str">
        <f>IF(F50="","",F50)</f>
        <v/>
      </c>
      <c r="X50" s="72" t="str">
        <f t="shared" ref="X50:X58" si="8">IF(G50="","",IF(D50="STAŻ ART.","0",IF(D50="STACJONARNE","3",IF(D50="NIESTACJONARNE","3",IF(D50="PODYPLOMOWE","3",IF(D50="KURS PRZYGOTOWAWCZY","3",IF(D50="KURS KONSULTACYJNY","3",IF(D50="STACJONARNE PB","3"))))))))</f>
        <v/>
      </c>
    </row>
    <row r="51" spans="1:24" ht="39.75" customHeight="1" x14ac:dyDescent="0.2">
      <c r="A51" s="32"/>
      <c r="B51" s="33"/>
      <c r="C51" s="33"/>
      <c r="D51" s="32"/>
      <c r="E51" s="32"/>
      <c r="F51" s="32"/>
      <c r="G51" s="17"/>
      <c r="H51" s="18"/>
      <c r="I51" s="32"/>
      <c r="J51" s="32"/>
      <c r="K51" s="68" t="str">
        <f t="shared" si="5"/>
        <v/>
      </c>
      <c r="L51" s="44"/>
      <c r="M51" s="76" t="str">
        <f t="shared" si="6"/>
        <v/>
      </c>
      <c r="N51" s="189"/>
      <c r="O51" s="189"/>
      <c r="P51" s="194" t="str">
        <f t="shared" si="7"/>
        <v/>
      </c>
      <c r="Q51" s="194"/>
      <c r="R51" s="70" t="str">
        <f>IF(A51="","",VLOOKUP(A51,dane!A$22:B$30,2,0))</f>
        <v/>
      </c>
      <c r="S51" s="71" t="str">
        <f>IF(B51="","",VLOOKUP(B51,dane!A$35:B$56,2,0))</f>
        <v/>
      </c>
      <c r="T51" s="74" t="str">
        <f>IF(C51="","",VLOOKUP(C51,dane!A$61:B$132,2,0))</f>
        <v/>
      </c>
      <c r="U51" s="72" t="str">
        <f>IF(D51="","",VLOOKUP(D51,dane!A$147:B$154,2,0))</f>
        <v/>
      </c>
      <c r="V51" s="72" t="str">
        <f>IF(E51="","",VLOOKUP(E51,dane!A$141:B$144,2,0))</f>
        <v/>
      </c>
      <c r="W51" s="73" t="str">
        <f t="shared" ref="W51:W58" si="9">IF(F51="","",F51)</f>
        <v/>
      </c>
      <c r="X51" s="72" t="str">
        <f t="shared" si="8"/>
        <v/>
      </c>
    </row>
    <row r="52" spans="1:24" ht="39.75" customHeight="1" x14ac:dyDescent="0.2">
      <c r="A52" s="32"/>
      <c r="B52" s="33"/>
      <c r="C52" s="33"/>
      <c r="D52" s="32"/>
      <c r="E52" s="32"/>
      <c r="F52" s="32"/>
      <c r="G52" s="17"/>
      <c r="H52" s="18"/>
      <c r="I52" s="32"/>
      <c r="J52" s="32"/>
      <c r="K52" s="68" t="str">
        <f t="shared" si="5"/>
        <v/>
      </c>
      <c r="L52" s="44"/>
      <c r="M52" s="76" t="str">
        <f t="shared" si="6"/>
        <v/>
      </c>
      <c r="N52" s="189"/>
      <c r="O52" s="189"/>
      <c r="P52" s="194" t="str">
        <f t="shared" si="7"/>
        <v/>
      </c>
      <c r="Q52" s="194"/>
      <c r="R52" s="70" t="str">
        <f>IF(A52="","",VLOOKUP(A52,dane!A$22:B$30,2,0))</f>
        <v/>
      </c>
      <c r="S52" s="71" t="str">
        <f>IF(B52="","",VLOOKUP(B52,dane!A$35:B$56,2,0))</f>
        <v/>
      </c>
      <c r="T52" s="74" t="str">
        <f>IF(C52="","",VLOOKUP(C52,dane!A$61:B$132,2,0))</f>
        <v/>
      </c>
      <c r="U52" s="72" t="str">
        <f>IF(D52="","",VLOOKUP(D52,dane!A$147:B$154,2,0))</f>
        <v/>
      </c>
      <c r="V52" s="72" t="str">
        <f>IF(E52="","",VLOOKUP(E52,dane!A$141:B$144,2,0))</f>
        <v/>
      </c>
      <c r="W52" s="73" t="str">
        <f t="shared" si="9"/>
        <v/>
      </c>
      <c r="X52" s="72" t="str">
        <f t="shared" si="8"/>
        <v/>
      </c>
    </row>
    <row r="53" spans="1:24" ht="39.75" customHeight="1" x14ac:dyDescent="0.2">
      <c r="A53" s="32"/>
      <c r="B53" s="33"/>
      <c r="C53" s="33"/>
      <c r="D53" s="32"/>
      <c r="E53" s="32"/>
      <c r="F53" s="32"/>
      <c r="G53" s="17"/>
      <c r="H53" s="18"/>
      <c r="I53" s="18"/>
      <c r="J53" s="18"/>
      <c r="K53" s="68" t="str">
        <f t="shared" si="5"/>
        <v/>
      </c>
      <c r="L53" s="43"/>
      <c r="M53" s="76" t="str">
        <f t="shared" si="6"/>
        <v/>
      </c>
      <c r="N53" s="189"/>
      <c r="O53" s="189"/>
      <c r="P53" s="194" t="str">
        <f t="shared" si="7"/>
        <v/>
      </c>
      <c r="Q53" s="194"/>
      <c r="R53" s="70" t="str">
        <f>IF(A53="","",VLOOKUP(A53,dane!A$22:B$30,2,0))</f>
        <v/>
      </c>
      <c r="S53" s="71" t="str">
        <f>IF(B53="","",VLOOKUP(B53,dane!A$35:B$56,2,0))</f>
        <v/>
      </c>
      <c r="T53" s="74" t="str">
        <f>IF(C53="","",VLOOKUP(C53,dane!A$61:B$132,2,0))</f>
        <v/>
      </c>
      <c r="U53" s="72" t="str">
        <f>IF(D53="","",VLOOKUP(D53,dane!A$147:B$154,2,0))</f>
        <v/>
      </c>
      <c r="V53" s="72" t="str">
        <f>IF(E53="","",VLOOKUP(E53,dane!A$141:B$144,2,0))</f>
        <v/>
      </c>
      <c r="W53" s="73" t="str">
        <f t="shared" si="9"/>
        <v/>
      </c>
      <c r="X53" s="72" t="str">
        <f t="shared" si="8"/>
        <v/>
      </c>
    </row>
    <row r="54" spans="1:24" ht="39.75" customHeight="1" x14ac:dyDescent="0.2">
      <c r="A54" s="32"/>
      <c r="B54" s="33"/>
      <c r="C54" s="33"/>
      <c r="D54" s="32"/>
      <c r="E54" s="32"/>
      <c r="F54" s="32"/>
      <c r="G54" s="17"/>
      <c r="H54" s="18"/>
      <c r="I54" s="18"/>
      <c r="J54" s="18"/>
      <c r="K54" s="68" t="str">
        <f t="shared" si="5"/>
        <v/>
      </c>
      <c r="L54" s="43"/>
      <c r="M54" s="76" t="str">
        <f t="shared" si="6"/>
        <v/>
      </c>
      <c r="N54" s="189"/>
      <c r="O54" s="189"/>
      <c r="P54" s="194" t="str">
        <f t="shared" si="7"/>
        <v/>
      </c>
      <c r="Q54" s="194"/>
      <c r="R54" s="70" t="str">
        <f>IF(A54="","",VLOOKUP(A54,dane!A$22:B$30,2,0))</f>
        <v/>
      </c>
      <c r="S54" s="71" t="str">
        <f>IF(B54="","",VLOOKUP(B54,dane!A$35:B$56,2,0))</f>
        <v/>
      </c>
      <c r="T54" s="74" t="str">
        <f>IF(C54="","",VLOOKUP(C54,dane!A$61:B$132,2,0))</f>
        <v/>
      </c>
      <c r="U54" s="72" t="str">
        <f>IF(D54="","",VLOOKUP(D54,dane!A$147:B$154,2,0))</f>
        <v/>
      </c>
      <c r="V54" s="72" t="str">
        <f>IF(E54="","",VLOOKUP(E54,dane!A$141:B$144,2,0))</f>
        <v/>
      </c>
      <c r="W54" s="73" t="str">
        <f t="shared" si="9"/>
        <v/>
      </c>
      <c r="X54" s="72" t="str">
        <f t="shared" si="8"/>
        <v/>
      </c>
    </row>
    <row r="55" spans="1:24" ht="39.75" customHeight="1" x14ac:dyDescent="0.2">
      <c r="A55" s="32"/>
      <c r="B55" s="33"/>
      <c r="C55" s="33"/>
      <c r="D55" s="32"/>
      <c r="E55" s="32"/>
      <c r="F55" s="32"/>
      <c r="G55" s="17"/>
      <c r="H55" s="18"/>
      <c r="I55" s="18"/>
      <c r="J55" s="18"/>
      <c r="K55" s="68" t="str">
        <f t="shared" si="5"/>
        <v/>
      </c>
      <c r="L55" s="43"/>
      <c r="M55" s="76" t="str">
        <f t="shared" si="6"/>
        <v/>
      </c>
      <c r="N55" s="189"/>
      <c r="O55" s="189"/>
      <c r="P55" s="194" t="str">
        <f t="shared" si="7"/>
        <v/>
      </c>
      <c r="Q55" s="194"/>
      <c r="R55" s="70" t="str">
        <f>IF(A55="","",VLOOKUP(A55,dane!A$22:B$30,2,0))</f>
        <v/>
      </c>
      <c r="S55" s="71" t="str">
        <f>IF(B55="","",VLOOKUP(B55,dane!A$35:B$56,2,0))</f>
        <v/>
      </c>
      <c r="T55" s="74" t="str">
        <f>IF(C55="","",VLOOKUP(C55,dane!A$61:B$132,2,0))</f>
        <v/>
      </c>
      <c r="U55" s="72" t="str">
        <f>IF(D55="","",VLOOKUP(D55,dane!A$147:B$154,2,0))</f>
        <v/>
      </c>
      <c r="V55" s="72" t="str">
        <f>IF(E55="","",VLOOKUP(E55,dane!A$141:B$144,2,0))</f>
        <v/>
      </c>
      <c r="W55" s="73" t="str">
        <f t="shared" si="9"/>
        <v/>
      </c>
      <c r="X55" s="72" t="str">
        <f t="shared" si="8"/>
        <v/>
      </c>
    </row>
    <row r="56" spans="1:24" ht="39.75" customHeight="1" x14ac:dyDescent="0.2">
      <c r="A56" s="32"/>
      <c r="B56" s="33"/>
      <c r="C56" s="33"/>
      <c r="D56" s="32"/>
      <c r="E56" s="32"/>
      <c r="F56" s="32"/>
      <c r="G56" s="17"/>
      <c r="H56" s="18"/>
      <c r="I56" s="18"/>
      <c r="J56" s="18"/>
      <c r="K56" s="68" t="str">
        <f t="shared" si="5"/>
        <v/>
      </c>
      <c r="L56" s="43"/>
      <c r="M56" s="76" t="str">
        <f t="shared" si="6"/>
        <v/>
      </c>
      <c r="N56" s="189"/>
      <c r="O56" s="189"/>
      <c r="P56" s="194" t="str">
        <f>IF(M56="","",M56*N56)</f>
        <v/>
      </c>
      <c r="Q56" s="194"/>
      <c r="R56" s="70" t="str">
        <f>IF(A56="","",VLOOKUP(A56,dane!A$22:B$30,2,0))</f>
        <v/>
      </c>
      <c r="S56" s="71" t="str">
        <f>IF(B56="","",VLOOKUP(B56,dane!A$35:B$56,2,0))</f>
        <v/>
      </c>
      <c r="T56" s="74" t="str">
        <f>IF(C56="","",VLOOKUP(C56,dane!A$61:B$132,2,0))</f>
        <v/>
      </c>
      <c r="U56" s="72" t="str">
        <f>IF(D56="","",VLOOKUP(D56,dane!A$147:B$154,2,0))</f>
        <v/>
      </c>
      <c r="V56" s="72" t="str">
        <f>IF(E56="","",VLOOKUP(E56,dane!A$141:B$144,2,0))</f>
        <v/>
      </c>
      <c r="W56" s="73" t="str">
        <f>IF(F56="","",F56)</f>
        <v/>
      </c>
      <c r="X56" s="72" t="str">
        <f t="shared" si="8"/>
        <v/>
      </c>
    </row>
    <row r="57" spans="1:24" ht="39.75" customHeight="1" x14ac:dyDescent="0.2">
      <c r="A57" s="32"/>
      <c r="B57" s="33"/>
      <c r="C57" s="33"/>
      <c r="D57" s="32"/>
      <c r="E57" s="32"/>
      <c r="F57" s="32"/>
      <c r="G57" s="17"/>
      <c r="H57" s="18"/>
      <c r="I57" s="18"/>
      <c r="J57" s="18"/>
      <c r="K57" s="68" t="str">
        <f t="shared" si="5"/>
        <v/>
      </c>
      <c r="L57" s="43"/>
      <c r="M57" s="76" t="str">
        <f t="shared" si="6"/>
        <v/>
      </c>
      <c r="N57" s="189"/>
      <c r="O57" s="189"/>
      <c r="P57" s="194" t="str">
        <f>IF(M57="","",M57*N57)</f>
        <v/>
      </c>
      <c r="Q57" s="194"/>
      <c r="R57" s="70" t="str">
        <f>IF(A57="","",VLOOKUP(A57,dane!A$22:B$30,2,0))</f>
        <v/>
      </c>
      <c r="S57" s="71" t="str">
        <f>IF(B57="","",VLOOKUP(B57,dane!A$35:B$56,2,0))</f>
        <v/>
      </c>
      <c r="T57" s="74" t="str">
        <f>IF(C57="","",VLOOKUP(C57,dane!A$61:B$132,2,0))</f>
        <v/>
      </c>
      <c r="U57" s="72" t="str">
        <f>IF(D57="","",VLOOKUP(D57,dane!A$147:B$154,2,0))</f>
        <v/>
      </c>
      <c r="V57" s="72" t="str">
        <f>IF(E57="","",VLOOKUP(E57,dane!A$141:B$144,2,0))</f>
        <v/>
      </c>
      <c r="W57" s="73" t="str">
        <f>IF(F57="","",F57)</f>
        <v/>
      </c>
      <c r="X57" s="72" t="str">
        <f t="shared" si="8"/>
        <v/>
      </c>
    </row>
    <row r="58" spans="1:24" ht="39.75" customHeight="1" thickBot="1" x14ac:dyDescent="0.25">
      <c r="A58" s="32"/>
      <c r="B58" s="33"/>
      <c r="C58" s="33"/>
      <c r="D58" s="32"/>
      <c r="E58" s="32"/>
      <c r="F58" s="32"/>
      <c r="G58" s="17"/>
      <c r="H58" s="18"/>
      <c r="I58" s="18"/>
      <c r="J58" s="18"/>
      <c r="K58" s="68" t="str">
        <f t="shared" si="5"/>
        <v/>
      </c>
      <c r="L58" s="43"/>
      <c r="M58" s="76" t="str">
        <f t="shared" si="6"/>
        <v/>
      </c>
      <c r="N58" s="189"/>
      <c r="O58" s="189"/>
      <c r="P58" s="193" t="str">
        <f t="shared" si="7"/>
        <v/>
      </c>
      <c r="Q58" s="193"/>
      <c r="R58" s="70" t="str">
        <f>IF(A58="","",VLOOKUP(A58,dane!A$22:B$30,2,0))</f>
        <v/>
      </c>
      <c r="S58" s="71" t="str">
        <f>IF(B58="","",VLOOKUP(B58,dane!A$35:B$56,2,0))</f>
        <v/>
      </c>
      <c r="T58" s="74" t="str">
        <f>IF(C58="","",VLOOKUP(C58,dane!A$61:B$132,2,0))</f>
        <v/>
      </c>
      <c r="U58" s="72" t="str">
        <f>IF(D58="","",VLOOKUP(D58,dane!A$147:B$154,2,0))</f>
        <v/>
      </c>
      <c r="V58" s="72" t="str">
        <f>IF(E58="","",VLOOKUP(E58,dane!A$141:B$144,2,0))</f>
        <v/>
      </c>
      <c r="W58" s="73" t="str">
        <f t="shared" si="9"/>
        <v/>
      </c>
      <c r="X58" s="72" t="str">
        <f t="shared" si="8"/>
        <v/>
      </c>
    </row>
    <row r="59" spans="1:24" ht="18.75" customHeight="1" thickBot="1" x14ac:dyDescent="0.25">
      <c r="A59" s="19"/>
      <c r="B59" s="19"/>
      <c r="C59" s="19"/>
      <c r="D59" s="19"/>
      <c r="E59" s="19"/>
      <c r="F59" s="19"/>
      <c r="G59" s="20"/>
      <c r="H59" s="20"/>
      <c r="I59" s="20"/>
      <c r="J59" s="20"/>
      <c r="K59" s="20"/>
      <c r="L59" s="21" t="s">
        <v>171</v>
      </c>
      <c r="M59" s="24">
        <f>SUM(M49:M58)</f>
        <v>0</v>
      </c>
      <c r="N59" s="25"/>
      <c r="O59" s="25"/>
      <c r="P59" s="199">
        <f>SUM(P49:P58)</f>
        <v>0</v>
      </c>
      <c r="Q59" s="200"/>
      <c r="R59" s="22"/>
      <c r="S59" s="92"/>
      <c r="T59" s="22"/>
      <c r="U59" s="22"/>
      <c r="V59" s="22"/>
      <c r="W59" s="22"/>
      <c r="X59" s="22"/>
    </row>
    <row r="60" spans="1:24" s="31" customFormat="1" ht="12.75" x14ac:dyDescent="0.2">
      <c r="M60" s="37"/>
      <c r="N60" s="37"/>
      <c r="O60" s="37"/>
      <c r="S60" s="88"/>
    </row>
    <row r="61" spans="1:24" s="31" customFormat="1" ht="12.75" x14ac:dyDescent="0.2">
      <c r="S61" s="88"/>
    </row>
    <row r="62" spans="1:24" s="31" customFormat="1" ht="16.5" customHeight="1" x14ac:dyDescent="0.3">
      <c r="A62" s="36" t="s">
        <v>12</v>
      </c>
      <c r="B62" s="31" t="s">
        <v>10</v>
      </c>
      <c r="S62" s="88"/>
    </row>
    <row r="63" spans="1:24" s="31" customFormat="1" ht="16.5" customHeight="1" x14ac:dyDescent="0.3">
      <c r="A63" s="36" t="s">
        <v>12</v>
      </c>
      <c r="B63" s="37" t="s">
        <v>177</v>
      </c>
      <c r="S63" s="88"/>
    </row>
    <row r="64" spans="1:24" s="31" customFormat="1" ht="16.5" customHeight="1" x14ac:dyDescent="0.2">
      <c r="A64" s="36"/>
      <c r="B64" s="56"/>
      <c r="S64" s="88"/>
    </row>
    <row r="65" spans="1:20" s="31" customFormat="1" ht="12.75" x14ac:dyDescent="0.2">
      <c r="S65" s="88"/>
    </row>
    <row r="66" spans="1:20" s="31" customFormat="1" ht="12.75" x14ac:dyDescent="0.2">
      <c r="S66" s="88"/>
    </row>
    <row r="67" spans="1:20" s="31" customFormat="1" x14ac:dyDescent="0.25">
      <c r="E67" s="220" t="s">
        <v>248</v>
      </c>
      <c r="F67" s="220"/>
      <c r="G67" s="220"/>
      <c r="H67" s="220"/>
      <c r="S67" s="88"/>
    </row>
    <row r="68" spans="1:20" s="31" customFormat="1" x14ac:dyDescent="0.25">
      <c r="E68" s="220"/>
      <c r="F68" s="220"/>
      <c r="G68" s="220"/>
      <c r="H68" s="220"/>
      <c r="S68" s="88"/>
    </row>
    <row r="69" spans="1:20" s="31" customFormat="1" ht="12.75" x14ac:dyDescent="0.2">
      <c r="S69" s="88"/>
    </row>
    <row r="70" spans="1:20" s="31" customFormat="1" ht="12.75" x14ac:dyDescent="0.2">
      <c r="S70" s="88"/>
    </row>
    <row r="71" spans="1:20" s="31" customFormat="1" ht="12.75" x14ac:dyDescent="0.2">
      <c r="S71" s="88"/>
    </row>
    <row r="72" spans="1:20" s="31" customFormat="1" ht="14.25" customHeight="1" x14ac:dyDescent="0.2">
      <c r="B72" s="142" t="s">
        <v>176</v>
      </c>
      <c r="C72" s="142"/>
      <c r="E72" s="142" t="s">
        <v>246</v>
      </c>
      <c r="F72" s="142"/>
      <c r="G72" s="142"/>
      <c r="H72" s="142"/>
      <c r="J72" s="142" t="s">
        <v>13</v>
      </c>
      <c r="K72" s="142"/>
      <c r="L72" s="142"/>
      <c r="M72" s="142"/>
      <c r="N72" s="142"/>
      <c r="O72" s="142"/>
      <c r="P72" s="142"/>
      <c r="Q72" s="142"/>
      <c r="R72" s="142"/>
      <c r="S72" s="142"/>
    </row>
    <row r="73" spans="1:20" s="31" customFormat="1" ht="12.75" customHeight="1" x14ac:dyDescent="0.25">
      <c r="B73" s="144" t="s">
        <v>187</v>
      </c>
      <c r="C73" s="144"/>
      <c r="D73" s="38"/>
      <c r="E73" s="38"/>
      <c r="F73" s="38"/>
      <c r="G73" s="37"/>
      <c r="J73" s="145" t="s">
        <v>172</v>
      </c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0" s="31" customFormat="1" ht="25.5" customHeight="1" x14ac:dyDescent="0.25">
      <c r="B74" s="144"/>
      <c r="C74" s="144"/>
      <c r="D74" s="38"/>
      <c r="E74" s="144" t="s">
        <v>247</v>
      </c>
      <c r="F74" s="144"/>
      <c r="G74" s="144"/>
      <c r="H74" s="144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0" s="31" customFormat="1" ht="15" customHeight="1" x14ac:dyDescent="0.2">
      <c r="B75" s="102"/>
      <c r="C75" s="102"/>
      <c r="D75" s="38"/>
      <c r="E75" s="38"/>
      <c r="F75" s="38"/>
      <c r="G75" s="39"/>
      <c r="H75" s="101"/>
      <c r="I75" s="101"/>
      <c r="J75" s="101"/>
      <c r="K75" s="101"/>
      <c r="L75" s="101"/>
      <c r="M75" s="101"/>
      <c r="N75" s="101"/>
      <c r="O75" s="101"/>
      <c r="Q75" s="104"/>
      <c r="R75" s="104"/>
      <c r="S75" s="88"/>
    </row>
    <row r="76" spans="1:20" s="115" customFormat="1" ht="12.75" x14ac:dyDescent="0.2">
      <c r="O76" s="114" t="s">
        <v>221</v>
      </c>
      <c r="P76" s="141">
        <f ca="1">TODAY()</f>
        <v>43311</v>
      </c>
      <c r="Q76" s="141"/>
      <c r="R76" s="141"/>
      <c r="S76" s="116"/>
      <c r="T76" s="117" t="s">
        <v>200</v>
      </c>
    </row>
    <row r="77" spans="1:20" s="31" customFormat="1" ht="12.75" x14ac:dyDescent="0.2">
      <c r="S77" s="88"/>
    </row>
    <row r="78" spans="1:20" s="31" customFormat="1" ht="21" x14ac:dyDescent="0.4">
      <c r="A78" s="160" t="s">
        <v>277</v>
      </c>
      <c r="B78" s="160"/>
      <c r="C78" s="160"/>
      <c r="D78" s="48" t="s">
        <v>236</v>
      </c>
      <c r="S78" s="88"/>
    </row>
    <row r="79" spans="1:20" s="31" customFormat="1" ht="22.5" customHeight="1" x14ac:dyDescent="0.25">
      <c r="A79" s="58"/>
      <c r="B79" s="58"/>
      <c r="C79" s="58"/>
      <c r="G79" s="50" t="s">
        <v>178</v>
      </c>
      <c r="H79" s="161"/>
      <c r="I79" s="161"/>
      <c r="J79" s="161"/>
      <c r="K79" s="49"/>
      <c r="L79" s="50" t="s">
        <v>179</v>
      </c>
      <c r="M79" s="161"/>
      <c r="N79" s="161"/>
      <c r="O79" s="161"/>
      <c r="P79" s="161"/>
      <c r="Q79" s="161"/>
      <c r="S79" s="88"/>
    </row>
    <row r="80" spans="1:20" s="31" customFormat="1" ht="18" x14ac:dyDescent="0.25">
      <c r="A80" s="58"/>
      <c r="B80" s="58"/>
      <c r="C80" s="58"/>
      <c r="G80" s="59"/>
      <c r="H80" s="61"/>
      <c r="I80" s="61"/>
      <c r="J80" s="61"/>
      <c r="K80" s="49"/>
      <c r="L80" s="59"/>
      <c r="M80" s="61"/>
      <c r="N80" s="61"/>
      <c r="O80" s="61"/>
      <c r="P80" s="61"/>
      <c r="Q80" s="61"/>
      <c r="S80" s="88"/>
    </row>
    <row r="81" spans="1:24" s="31" customFormat="1" ht="18" x14ac:dyDescent="0.25">
      <c r="A81" s="58"/>
      <c r="B81" s="58"/>
      <c r="C81" s="58"/>
      <c r="G81" s="59"/>
      <c r="H81" s="61"/>
      <c r="I81" s="61"/>
      <c r="J81" s="61"/>
      <c r="K81" s="49"/>
      <c r="L81" s="59"/>
      <c r="M81" s="61"/>
      <c r="N81" s="61"/>
      <c r="O81" s="61"/>
      <c r="P81" s="61"/>
      <c r="Q81" s="61"/>
      <c r="S81" s="88"/>
    </row>
    <row r="82" spans="1:24" s="31" customFormat="1" ht="12.75" x14ac:dyDescent="0.2">
      <c r="A82" s="197"/>
      <c r="B82" s="197"/>
      <c r="C82" s="197"/>
      <c r="S82" s="88"/>
    </row>
    <row r="83" spans="1:24" s="28" customFormat="1" ht="13.5" customHeight="1" x14ac:dyDescent="0.35">
      <c r="A83" s="162" t="s">
        <v>180</v>
      </c>
      <c r="B83" s="162"/>
      <c r="C83" s="162"/>
      <c r="S83" s="90"/>
    </row>
    <row r="84" spans="1:24" s="31" customFormat="1" ht="36" customHeight="1" x14ac:dyDescent="0.25">
      <c r="A84" s="54" t="s">
        <v>0</v>
      </c>
      <c r="B84" s="182" t="str">
        <f>IF(B7="","",B7)</f>
        <v/>
      </c>
      <c r="C84" s="182"/>
      <c r="D84" s="182"/>
      <c r="E84" s="182"/>
      <c r="F84" s="182"/>
      <c r="G84" s="182"/>
      <c r="H84" s="182"/>
      <c r="I84" s="182"/>
      <c r="J84" s="182"/>
      <c r="S84" s="88"/>
    </row>
    <row r="85" spans="1:24" s="31" customFormat="1" ht="18.75" thickBot="1" x14ac:dyDescent="0.3">
      <c r="A85" s="30"/>
      <c r="B85" s="34"/>
      <c r="S85" s="88"/>
    </row>
    <row r="86" spans="1:24" s="15" customFormat="1" ht="81" customHeight="1" thickBot="1" x14ac:dyDescent="0.35">
      <c r="A86" s="77" t="s">
        <v>169</v>
      </c>
      <c r="B86" s="78" t="s">
        <v>1</v>
      </c>
      <c r="C86" s="78" t="s">
        <v>2</v>
      </c>
      <c r="D86" s="67" t="s">
        <v>229</v>
      </c>
      <c r="E86" s="67" t="s">
        <v>235</v>
      </c>
      <c r="F86" s="67" t="s">
        <v>3</v>
      </c>
      <c r="G86" s="78" t="s">
        <v>4</v>
      </c>
      <c r="H86" s="183" t="s">
        <v>209</v>
      </c>
      <c r="I86" s="184"/>
      <c r="J86" s="185" t="s">
        <v>208</v>
      </c>
      <c r="K86" s="186"/>
      <c r="L86" s="183" t="s">
        <v>204</v>
      </c>
      <c r="M86" s="184"/>
      <c r="N86" s="176" t="s">
        <v>174</v>
      </c>
      <c r="O86" s="178"/>
      <c r="P86" s="176" t="s">
        <v>11</v>
      </c>
      <c r="Q86" s="178"/>
      <c r="R86" s="176" t="s">
        <v>170</v>
      </c>
      <c r="S86" s="177"/>
      <c r="T86" s="177"/>
      <c r="U86" s="177"/>
      <c r="V86" s="177"/>
      <c r="W86" s="177"/>
      <c r="X86" s="178"/>
    </row>
    <row r="87" spans="1:24" ht="39.75" customHeight="1" x14ac:dyDescent="0.2">
      <c r="A87" s="79" t="str">
        <f t="shared" ref="A87:C96" si="10">IF(A49=0,"",A49)</f>
        <v/>
      </c>
      <c r="B87" s="80" t="str">
        <f t="shared" si="10"/>
        <v/>
      </c>
      <c r="C87" s="80" t="str">
        <f t="shared" si="10"/>
        <v/>
      </c>
      <c r="D87" s="79" t="str">
        <f>IF(OR(D49="stacjonarne",D49="stacjonarne pb"),D49,"")</f>
        <v/>
      </c>
      <c r="E87" s="79" t="str">
        <f t="shared" ref="E87:E96" si="11">IF(D87="","",E49)</f>
        <v/>
      </c>
      <c r="F87" s="79" t="str">
        <f t="shared" ref="F87:F96" si="12">IF(D87="","",F49)</f>
        <v/>
      </c>
      <c r="G87" s="80" t="str">
        <f t="shared" ref="G87:G96" si="13">IF(D87="","",G49)</f>
        <v/>
      </c>
      <c r="H87" s="218" t="str">
        <f t="shared" ref="H87:H96" si="14">IF(D87="","",M49)</f>
        <v/>
      </c>
      <c r="I87" s="219"/>
      <c r="J87" s="214"/>
      <c r="K87" s="215"/>
      <c r="L87" s="147" t="str">
        <f>IF(D87="","",IF(H87-J87=0,0,H87-J87))</f>
        <v/>
      </c>
      <c r="M87" s="148"/>
      <c r="N87" s="153" t="str">
        <f t="shared" ref="N87:N96" si="15">IF(D87="","",N49)</f>
        <v/>
      </c>
      <c r="O87" s="154"/>
      <c r="P87" s="216" t="str">
        <f>IF(D87="","",J87*N87)</f>
        <v/>
      </c>
      <c r="Q87" s="217"/>
      <c r="R87" s="70" t="str">
        <f t="shared" ref="R87:R96" si="16">IF(D87="","",R49)</f>
        <v/>
      </c>
      <c r="S87" s="71" t="str">
        <f t="shared" ref="S87:S96" si="17">IF(D87="","",S49)</f>
        <v/>
      </c>
      <c r="T87" s="72" t="str">
        <f t="shared" ref="T87:T96" si="18">IF(D87="","",T49)</f>
        <v/>
      </c>
      <c r="U87" s="72" t="str">
        <f t="shared" ref="U87:U96" si="19">IF(D87="","",U49)</f>
        <v/>
      </c>
      <c r="V87" s="72" t="str">
        <f t="shared" ref="V87:V96" si="20">IF(D87="","",V49)</f>
        <v/>
      </c>
      <c r="W87" s="72" t="str">
        <f t="shared" ref="W87:W96" si="21">IF(D87="","",W49)</f>
        <v/>
      </c>
      <c r="X87" s="72" t="str">
        <f>IF(G87="","",IF(D87="STAŻ ART.","0",IF(D87="STACJONARNE","3",IF(D87="NIESTACJONARNE","3",IF(D87="PODYPLOMOWE","3",IF(D87="KURS PRZYGOTOWAWCZY","3",IF(D87="KURS KONSULTACYJNY","3",IF(D87="STACJONARNE PB","3"))))))))</f>
        <v/>
      </c>
    </row>
    <row r="88" spans="1:24" ht="39.75" customHeight="1" x14ac:dyDescent="0.2">
      <c r="A88" s="79" t="str">
        <f t="shared" si="10"/>
        <v/>
      </c>
      <c r="B88" s="80" t="str">
        <f t="shared" si="10"/>
        <v/>
      </c>
      <c r="C88" s="80" t="str">
        <f t="shared" si="10"/>
        <v/>
      </c>
      <c r="D88" s="79" t="str">
        <f t="shared" ref="D88:D96" si="22">IF(OR(D50="stacjonarne",D50="stacjonarne pb"),D50,"")</f>
        <v/>
      </c>
      <c r="E88" s="79" t="str">
        <f t="shared" si="11"/>
        <v/>
      </c>
      <c r="F88" s="79" t="str">
        <f t="shared" si="12"/>
        <v/>
      </c>
      <c r="G88" s="80" t="str">
        <f t="shared" si="13"/>
        <v/>
      </c>
      <c r="H88" s="173" t="str">
        <f t="shared" si="14"/>
        <v/>
      </c>
      <c r="I88" s="173"/>
      <c r="J88" s="210"/>
      <c r="K88" s="211"/>
      <c r="L88" s="130" t="str">
        <f>IF(D88="","",IF(H88-J88=0,0,H88-J88))</f>
        <v/>
      </c>
      <c r="M88" s="131"/>
      <c r="N88" s="132" t="str">
        <f t="shared" si="15"/>
        <v/>
      </c>
      <c r="O88" s="132"/>
      <c r="P88" s="167" t="str">
        <f>IF(D88="","",J88*N88)</f>
        <v/>
      </c>
      <c r="Q88" s="168"/>
      <c r="R88" s="70" t="str">
        <f t="shared" si="16"/>
        <v/>
      </c>
      <c r="S88" s="71" t="str">
        <f t="shared" si="17"/>
        <v/>
      </c>
      <c r="T88" s="72" t="str">
        <f t="shared" si="18"/>
        <v/>
      </c>
      <c r="U88" s="72" t="str">
        <f t="shared" si="19"/>
        <v/>
      </c>
      <c r="V88" s="72" t="str">
        <f t="shared" si="20"/>
        <v/>
      </c>
      <c r="W88" s="72" t="str">
        <f t="shared" si="21"/>
        <v/>
      </c>
      <c r="X88" s="72" t="str">
        <f t="shared" ref="X88:X96" si="23">IF(G88="","",IF(D88="STAŻ ART.","0",IF(D88="STACJONARNE","3",IF(D88="NIESTACJONARNE","3",IF(D88="PODYPLOMOWE","3",IF(D88="KURS PRZYGOTOWAWCZY","3",IF(D88="KURS KONSULTACYJNY","3",IF(D88="STACJONARNE PB","3"))))))))</f>
        <v/>
      </c>
    </row>
    <row r="89" spans="1:24" ht="39.75" customHeight="1" x14ac:dyDescent="0.2">
      <c r="A89" s="79" t="str">
        <f t="shared" si="10"/>
        <v/>
      </c>
      <c r="B89" s="80" t="str">
        <f t="shared" si="10"/>
        <v/>
      </c>
      <c r="C89" s="80" t="str">
        <f t="shared" si="10"/>
        <v/>
      </c>
      <c r="D89" s="79" t="str">
        <f t="shared" si="22"/>
        <v/>
      </c>
      <c r="E89" s="79" t="str">
        <f t="shared" si="11"/>
        <v/>
      </c>
      <c r="F89" s="79" t="str">
        <f t="shared" si="12"/>
        <v/>
      </c>
      <c r="G89" s="80" t="str">
        <f t="shared" si="13"/>
        <v/>
      </c>
      <c r="H89" s="174" t="str">
        <f t="shared" si="14"/>
        <v/>
      </c>
      <c r="I89" s="175"/>
      <c r="J89" s="212"/>
      <c r="K89" s="212"/>
      <c r="L89" s="130" t="str">
        <f t="shared" ref="L89:L96" si="24">IF(D89="","",IF(H89-J89=0,0,H89-J89))</f>
        <v/>
      </c>
      <c r="M89" s="131"/>
      <c r="N89" s="132" t="str">
        <f t="shared" si="15"/>
        <v/>
      </c>
      <c r="O89" s="132"/>
      <c r="P89" s="167" t="str">
        <f t="shared" ref="P89:P96" si="25">IF(D89="","",J89*N89)</f>
        <v/>
      </c>
      <c r="Q89" s="168"/>
      <c r="R89" s="70" t="str">
        <f t="shared" si="16"/>
        <v/>
      </c>
      <c r="S89" s="71" t="str">
        <f t="shared" si="17"/>
        <v/>
      </c>
      <c r="T89" s="72" t="str">
        <f t="shared" si="18"/>
        <v/>
      </c>
      <c r="U89" s="72" t="str">
        <f t="shared" si="19"/>
        <v/>
      </c>
      <c r="V89" s="72" t="str">
        <f t="shared" si="20"/>
        <v/>
      </c>
      <c r="W89" s="72" t="str">
        <f t="shared" si="21"/>
        <v/>
      </c>
      <c r="X89" s="72" t="str">
        <f t="shared" si="23"/>
        <v/>
      </c>
    </row>
    <row r="90" spans="1:24" ht="39.75" customHeight="1" x14ac:dyDescent="0.2">
      <c r="A90" s="79" t="str">
        <f t="shared" si="10"/>
        <v/>
      </c>
      <c r="B90" s="80" t="str">
        <f t="shared" si="10"/>
        <v/>
      </c>
      <c r="C90" s="80" t="str">
        <f t="shared" si="10"/>
        <v/>
      </c>
      <c r="D90" s="79" t="str">
        <f t="shared" si="22"/>
        <v/>
      </c>
      <c r="E90" s="79" t="str">
        <f t="shared" si="11"/>
        <v/>
      </c>
      <c r="F90" s="79" t="str">
        <f t="shared" si="12"/>
        <v/>
      </c>
      <c r="G90" s="80" t="str">
        <f t="shared" si="13"/>
        <v/>
      </c>
      <c r="H90" s="174" t="str">
        <f t="shared" si="14"/>
        <v/>
      </c>
      <c r="I90" s="175"/>
      <c r="J90" s="212"/>
      <c r="K90" s="212"/>
      <c r="L90" s="130" t="str">
        <f t="shared" si="24"/>
        <v/>
      </c>
      <c r="M90" s="131"/>
      <c r="N90" s="132" t="str">
        <f t="shared" si="15"/>
        <v/>
      </c>
      <c r="O90" s="132"/>
      <c r="P90" s="167" t="str">
        <f t="shared" si="25"/>
        <v/>
      </c>
      <c r="Q90" s="168"/>
      <c r="R90" s="70" t="str">
        <f t="shared" si="16"/>
        <v/>
      </c>
      <c r="S90" s="71" t="str">
        <f t="shared" si="17"/>
        <v/>
      </c>
      <c r="T90" s="72" t="str">
        <f t="shared" si="18"/>
        <v/>
      </c>
      <c r="U90" s="72" t="str">
        <f t="shared" si="19"/>
        <v/>
      </c>
      <c r="V90" s="72" t="str">
        <f t="shared" si="20"/>
        <v/>
      </c>
      <c r="W90" s="72" t="str">
        <f t="shared" si="21"/>
        <v/>
      </c>
      <c r="X90" s="72" t="str">
        <f t="shared" si="23"/>
        <v/>
      </c>
    </row>
    <row r="91" spans="1:24" ht="39.75" customHeight="1" x14ac:dyDescent="0.2">
      <c r="A91" s="79" t="str">
        <f t="shared" si="10"/>
        <v/>
      </c>
      <c r="B91" s="80" t="str">
        <f t="shared" si="10"/>
        <v/>
      </c>
      <c r="C91" s="80" t="str">
        <f t="shared" si="10"/>
        <v/>
      </c>
      <c r="D91" s="79" t="str">
        <f t="shared" si="22"/>
        <v/>
      </c>
      <c r="E91" s="79" t="str">
        <f t="shared" si="11"/>
        <v/>
      </c>
      <c r="F91" s="79" t="str">
        <f t="shared" si="12"/>
        <v/>
      </c>
      <c r="G91" s="80" t="str">
        <f t="shared" si="13"/>
        <v/>
      </c>
      <c r="H91" s="174" t="str">
        <f t="shared" si="14"/>
        <v/>
      </c>
      <c r="I91" s="175"/>
      <c r="J91" s="213"/>
      <c r="K91" s="213"/>
      <c r="L91" s="130" t="str">
        <f t="shared" si="24"/>
        <v/>
      </c>
      <c r="M91" s="131"/>
      <c r="N91" s="132" t="str">
        <f t="shared" si="15"/>
        <v/>
      </c>
      <c r="O91" s="132"/>
      <c r="P91" s="167" t="str">
        <f t="shared" si="25"/>
        <v/>
      </c>
      <c r="Q91" s="168"/>
      <c r="R91" s="70" t="str">
        <f t="shared" si="16"/>
        <v/>
      </c>
      <c r="S91" s="71" t="str">
        <f t="shared" si="17"/>
        <v/>
      </c>
      <c r="T91" s="72" t="str">
        <f t="shared" si="18"/>
        <v/>
      </c>
      <c r="U91" s="72" t="str">
        <f t="shared" si="19"/>
        <v/>
      </c>
      <c r="V91" s="72" t="str">
        <f t="shared" si="20"/>
        <v/>
      </c>
      <c r="W91" s="72" t="str">
        <f t="shared" si="21"/>
        <v/>
      </c>
      <c r="X91" s="72" t="str">
        <f t="shared" si="23"/>
        <v/>
      </c>
    </row>
    <row r="92" spans="1:24" ht="39.75" customHeight="1" x14ac:dyDescent="0.2">
      <c r="A92" s="79" t="str">
        <f t="shared" si="10"/>
        <v/>
      </c>
      <c r="B92" s="80" t="str">
        <f t="shared" si="10"/>
        <v/>
      </c>
      <c r="C92" s="80" t="str">
        <f t="shared" si="10"/>
        <v/>
      </c>
      <c r="D92" s="79" t="str">
        <f t="shared" si="22"/>
        <v/>
      </c>
      <c r="E92" s="79" t="str">
        <f t="shared" si="11"/>
        <v/>
      </c>
      <c r="F92" s="79" t="str">
        <f t="shared" si="12"/>
        <v/>
      </c>
      <c r="G92" s="80" t="str">
        <f t="shared" si="13"/>
        <v/>
      </c>
      <c r="H92" s="174" t="str">
        <f t="shared" si="14"/>
        <v/>
      </c>
      <c r="I92" s="175"/>
      <c r="J92" s="133"/>
      <c r="K92" s="134"/>
      <c r="L92" s="130" t="str">
        <f t="shared" si="24"/>
        <v/>
      </c>
      <c r="M92" s="131"/>
      <c r="N92" s="132" t="str">
        <f t="shared" si="15"/>
        <v/>
      </c>
      <c r="O92" s="132"/>
      <c r="P92" s="167" t="str">
        <f t="shared" si="25"/>
        <v/>
      </c>
      <c r="Q92" s="168"/>
      <c r="R92" s="70" t="str">
        <f t="shared" si="16"/>
        <v/>
      </c>
      <c r="S92" s="71" t="str">
        <f t="shared" si="17"/>
        <v/>
      </c>
      <c r="T92" s="72" t="str">
        <f t="shared" si="18"/>
        <v/>
      </c>
      <c r="U92" s="72" t="str">
        <f t="shared" si="19"/>
        <v/>
      </c>
      <c r="V92" s="72" t="str">
        <f t="shared" si="20"/>
        <v/>
      </c>
      <c r="W92" s="72" t="str">
        <f t="shared" si="21"/>
        <v/>
      </c>
      <c r="X92" s="72" t="str">
        <f t="shared" si="23"/>
        <v/>
      </c>
    </row>
    <row r="93" spans="1:24" ht="39.75" customHeight="1" x14ac:dyDescent="0.2">
      <c r="A93" s="79" t="str">
        <f t="shared" si="10"/>
        <v/>
      </c>
      <c r="B93" s="80" t="str">
        <f t="shared" si="10"/>
        <v/>
      </c>
      <c r="C93" s="80" t="str">
        <f t="shared" si="10"/>
        <v/>
      </c>
      <c r="D93" s="79" t="str">
        <f t="shared" si="22"/>
        <v/>
      </c>
      <c r="E93" s="79" t="str">
        <f t="shared" si="11"/>
        <v/>
      </c>
      <c r="F93" s="79" t="str">
        <f t="shared" si="12"/>
        <v/>
      </c>
      <c r="G93" s="80" t="str">
        <f t="shared" si="13"/>
        <v/>
      </c>
      <c r="H93" s="174" t="str">
        <f t="shared" si="14"/>
        <v/>
      </c>
      <c r="I93" s="175"/>
      <c r="J93" s="133"/>
      <c r="K93" s="134"/>
      <c r="L93" s="130" t="str">
        <f t="shared" si="24"/>
        <v/>
      </c>
      <c r="M93" s="131"/>
      <c r="N93" s="132" t="str">
        <f t="shared" si="15"/>
        <v/>
      </c>
      <c r="O93" s="132"/>
      <c r="P93" s="167" t="str">
        <f t="shared" si="25"/>
        <v/>
      </c>
      <c r="Q93" s="168"/>
      <c r="R93" s="70" t="str">
        <f t="shared" si="16"/>
        <v/>
      </c>
      <c r="S93" s="71" t="str">
        <f t="shared" si="17"/>
        <v/>
      </c>
      <c r="T93" s="72" t="str">
        <f t="shared" si="18"/>
        <v/>
      </c>
      <c r="U93" s="72" t="str">
        <f t="shared" si="19"/>
        <v/>
      </c>
      <c r="V93" s="72" t="str">
        <f t="shared" si="20"/>
        <v/>
      </c>
      <c r="W93" s="72" t="str">
        <f t="shared" si="21"/>
        <v/>
      </c>
      <c r="X93" s="72" t="str">
        <f t="shared" si="23"/>
        <v/>
      </c>
    </row>
    <row r="94" spans="1:24" ht="39.75" customHeight="1" x14ac:dyDescent="0.2">
      <c r="A94" s="79" t="str">
        <f t="shared" si="10"/>
        <v/>
      </c>
      <c r="B94" s="80" t="str">
        <f t="shared" si="10"/>
        <v/>
      </c>
      <c r="C94" s="80" t="str">
        <f t="shared" si="10"/>
        <v/>
      </c>
      <c r="D94" s="79" t="str">
        <f t="shared" si="22"/>
        <v/>
      </c>
      <c r="E94" s="79" t="str">
        <f t="shared" si="11"/>
        <v/>
      </c>
      <c r="F94" s="79" t="str">
        <f t="shared" si="12"/>
        <v/>
      </c>
      <c r="G94" s="80" t="str">
        <f t="shared" si="13"/>
        <v/>
      </c>
      <c r="H94" s="174" t="str">
        <f t="shared" si="14"/>
        <v/>
      </c>
      <c r="I94" s="175"/>
      <c r="J94" s="133"/>
      <c r="K94" s="134"/>
      <c r="L94" s="130" t="str">
        <f t="shared" si="24"/>
        <v/>
      </c>
      <c r="M94" s="131"/>
      <c r="N94" s="132" t="str">
        <f t="shared" si="15"/>
        <v/>
      </c>
      <c r="O94" s="132"/>
      <c r="P94" s="167" t="str">
        <f t="shared" si="25"/>
        <v/>
      </c>
      <c r="Q94" s="168"/>
      <c r="R94" s="70" t="str">
        <f t="shared" si="16"/>
        <v/>
      </c>
      <c r="S94" s="71" t="str">
        <f t="shared" si="17"/>
        <v/>
      </c>
      <c r="T94" s="72" t="str">
        <f t="shared" si="18"/>
        <v/>
      </c>
      <c r="U94" s="72" t="str">
        <f t="shared" si="19"/>
        <v/>
      </c>
      <c r="V94" s="72" t="str">
        <f t="shared" si="20"/>
        <v/>
      </c>
      <c r="W94" s="72" t="str">
        <f t="shared" si="21"/>
        <v/>
      </c>
      <c r="X94" s="72" t="str">
        <f t="shared" si="23"/>
        <v/>
      </c>
    </row>
    <row r="95" spans="1:24" ht="39.75" customHeight="1" x14ac:dyDescent="0.2">
      <c r="A95" s="79" t="str">
        <f t="shared" si="10"/>
        <v/>
      </c>
      <c r="B95" s="80" t="str">
        <f t="shared" si="10"/>
        <v/>
      </c>
      <c r="C95" s="80" t="str">
        <f t="shared" si="10"/>
        <v/>
      </c>
      <c r="D95" s="79" t="str">
        <f t="shared" si="22"/>
        <v/>
      </c>
      <c r="E95" s="79" t="str">
        <f t="shared" si="11"/>
        <v/>
      </c>
      <c r="F95" s="79" t="str">
        <f t="shared" si="12"/>
        <v/>
      </c>
      <c r="G95" s="80" t="str">
        <f t="shared" si="13"/>
        <v/>
      </c>
      <c r="H95" s="174" t="str">
        <f t="shared" si="14"/>
        <v/>
      </c>
      <c r="I95" s="175"/>
      <c r="J95" s="133"/>
      <c r="K95" s="134"/>
      <c r="L95" s="130" t="str">
        <f t="shared" si="24"/>
        <v/>
      </c>
      <c r="M95" s="131"/>
      <c r="N95" s="132" t="str">
        <f t="shared" si="15"/>
        <v/>
      </c>
      <c r="O95" s="132"/>
      <c r="P95" s="167" t="str">
        <f t="shared" si="25"/>
        <v/>
      </c>
      <c r="Q95" s="168"/>
      <c r="R95" s="70" t="str">
        <f t="shared" si="16"/>
        <v/>
      </c>
      <c r="S95" s="71" t="str">
        <f t="shared" si="17"/>
        <v/>
      </c>
      <c r="T95" s="72" t="str">
        <f t="shared" si="18"/>
        <v/>
      </c>
      <c r="U95" s="72" t="str">
        <f t="shared" si="19"/>
        <v/>
      </c>
      <c r="V95" s="72" t="str">
        <f t="shared" si="20"/>
        <v/>
      </c>
      <c r="W95" s="72" t="str">
        <f t="shared" si="21"/>
        <v/>
      </c>
      <c r="X95" s="72" t="str">
        <f t="shared" si="23"/>
        <v/>
      </c>
    </row>
    <row r="96" spans="1:24" ht="39.75" customHeight="1" thickBot="1" x14ac:dyDescent="0.25">
      <c r="A96" s="79" t="str">
        <f t="shared" si="10"/>
        <v/>
      </c>
      <c r="B96" s="80" t="str">
        <f t="shared" si="10"/>
        <v/>
      </c>
      <c r="C96" s="80" t="str">
        <f t="shared" si="10"/>
        <v/>
      </c>
      <c r="D96" s="79" t="str">
        <f t="shared" si="22"/>
        <v/>
      </c>
      <c r="E96" s="79" t="str">
        <f t="shared" si="11"/>
        <v/>
      </c>
      <c r="F96" s="79" t="str">
        <f t="shared" si="12"/>
        <v/>
      </c>
      <c r="G96" s="80" t="str">
        <f t="shared" si="13"/>
        <v/>
      </c>
      <c r="H96" s="174" t="str">
        <f t="shared" si="14"/>
        <v/>
      </c>
      <c r="I96" s="175"/>
      <c r="J96" s="158"/>
      <c r="K96" s="159"/>
      <c r="L96" s="130" t="str">
        <f t="shared" si="24"/>
        <v/>
      </c>
      <c r="M96" s="131"/>
      <c r="N96" s="132" t="str">
        <f t="shared" si="15"/>
        <v/>
      </c>
      <c r="O96" s="132"/>
      <c r="P96" s="167" t="str">
        <f t="shared" si="25"/>
        <v/>
      </c>
      <c r="Q96" s="168"/>
      <c r="R96" s="70" t="str">
        <f t="shared" si="16"/>
        <v/>
      </c>
      <c r="S96" s="71" t="str">
        <f t="shared" si="17"/>
        <v/>
      </c>
      <c r="T96" s="72" t="str">
        <f t="shared" si="18"/>
        <v/>
      </c>
      <c r="U96" s="72" t="str">
        <f t="shared" si="19"/>
        <v/>
      </c>
      <c r="V96" s="72" t="str">
        <f t="shared" si="20"/>
        <v/>
      </c>
      <c r="W96" s="72" t="str">
        <f t="shared" si="21"/>
        <v/>
      </c>
      <c r="X96" s="72" t="str">
        <f t="shared" si="23"/>
        <v/>
      </c>
    </row>
    <row r="97" spans="1:24" ht="15" customHeight="1" thickBot="1" x14ac:dyDescent="0.25">
      <c r="A97" s="19"/>
      <c r="B97" s="19"/>
      <c r="C97" s="19"/>
      <c r="D97" s="19"/>
      <c r="E97" s="19"/>
      <c r="F97" s="19"/>
      <c r="G97" s="21" t="s">
        <v>171</v>
      </c>
      <c r="H97" s="124">
        <f>SUM(H87:H96)</f>
        <v>0</v>
      </c>
      <c r="I97" s="125"/>
      <c r="J97" s="124">
        <f>SUM(J87:K96)</f>
        <v>0</v>
      </c>
      <c r="K97" s="125"/>
      <c r="L97" s="126"/>
      <c r="M97" s="126"/>
      <c r="N97" s="126"/>
      <c r="O97" s="126"/>
      <c r="P97" s="128">
        <f>SUM(P87:Q96)</f>
        <v>0</v>
      </c>
      <c r="Q97" s="129"/>
      <c r="R97" s="22"/>
      <c r="S97" s="92"/>
      <c r="T97" s="22"/>
      <c r="U97" s="22"/>
      <c r="V97" s="22"/>
      <c r="W97" s="22"/>
      <c r="X97" s="22"/>
    </row>
    <row r="98" spans="1:24" ht="14.4" thickBot="1" x14ac:dyDescent="0.35">
      <c r="A98" s="36" t="s">
        <v>12</v>
      </c>
      <c r="B98" s="31" t="s">
        <v>10</v>
      </c>
      <c r="N98" s="23"/>
      <c r="O98" s="23"/>
    </row>
    <row r="99" spans="1:24" s="31" customFormat="1" ht="18" thickBot="1" x14ac:dyDescent="0.35">
      <c r="H99" s="64"/>
      <c r="I99" s="65"/>
      <c r="J99" s="65"/>
      <c r="K99" s="66" t="s">
        <v>194</v>
      </c>
      <c r="L99" s="135" t="str">
        <f>IF((H97-J97)=0,"BRAK",H97-J97)</f>
        <v>BRAK</v>
      </c>
      <c r="M99" s="135"/>
      <c r="N99" s="136" t="s">
        <v>195</v>
      </c>
      <c r="O99" s="136"/>
      <c r="P99" s="136"/>
      <c r="Q99" s="136"/>
      <c r="R99" s="136"/>
      <c r="S99" s="136"/>
      <c r="T99" s="136"/>
      <c r="U99" s="137"/>
    </row>
    <row r="100" spans="1:24" s="31" customFormat="1" ht="12.75" x14ac:dyDescent="0.2">
      <c r="A100" s="36"/>
      <c r="B100" s="142"/>
      <c r="C100" s="142"/>
      <c r="L100" s="107" t="str">
        <f>IF(OR(L99=SUM(L87,L88,L89,L90,L91,L92,L93,L94,L95,L96),L99="BRAK"),"","popraw godziny zrealizowane!")</f>
        <v/>
      </c>
      <c r="S100" s="88"/>
    </row>
    <row r="101" spans="1:24" s="31" customFormat="1" ht="12.75" x14ac:dyDescent="0.2">
      <c r="B101" s="144"/>
      <c r="C101" s="144"/>
      <c r="S101" s="88"/>
    </row>
    <row r="102" spans="1:24" s="31" customFormat="1" ht="12.75" x14ac:dyDescent="0.2">
      <c r="B102" s="38"/>
      <c r="C102" s="38"/>
      <c r="S102" s="88"/>
    </row>
    <row r="103" spans="1:24" s="31" customFormat="1" ht="12.75" x14ac:dyDescent="0.2">
      <c r="S103" s="88"/>
    </row>
    <row r="104" spans="1:24" s="31" customFormat="1" ht="12.75" x14ac:dyDescent="0.2">
      <c r="S104" s="88"/>
    </row>
    <row r="105" spans="1:24" s="31" customFormat="1" ht="12.75" x14ac:dyDescent="0.2">
      <c r="S105" s="88"/>
    </row>
    <row r="106" spans="1:24" s="31" customFormat="1" ht="12.75" x14ac:dyDescent="0.2">
      <c r="B106" s="138"/>
      <c r="C106" s="138"/>
      <c r="F106" s="138"/>
      <c r="G106" s="138"/>
      <c r="H106" s="138"/>
      <c r="I106" s="138"/>
      <c r="M106" s="138"/>
      <c r="N106" s="138"/>
      <c r="O106" s="138"/>
      <c r="P106" s="138"/>
      <c r="Q106" s="138"/>
      <c r="R106" s="138"/>
      <c r="S106" s="138"/>
      <c r="T106" s="138"/>
      <c r="U106" s="138"/>
    </row>
    <row r="107" spans="1:24" s="31" customFormat="1" ht="12.75" x14ac:dyDescent="0.2">
      <c r="F107" s="138"/>
      <c r="G107" s="138"/>
      <c r="H107" s="138"/>
      <c r="I107" s="138"/>
      <c r="M107" s="138" t="s">
        <v>192</v>
      </c>
      <c r="N107" s="138"/>
      <c r="O107" s="138"/>
      <c r="P107" s="138"/>
      <c r="Q107" s="138"/>
      <c r="R107" s="138"/>
      <c r="S107" s="138"/>
      <c r="T107" s="138"/>
      <c r="U107" s="138"/>
    </row>
    <row r="108" spans="1:24" s="31" customFormat="1" x14ac:dyDescent="0.25">
      <c r="B108" s="138"/>
      <c r="C108" s="138"/>
      <c r="F108" s="138" t="s">
        <v>197</v>
      </c>
      <c r="G108" s="138"/>
      <c r="H108" s="138"/>
      <c r="I108" s="138"/>
      <c r="M108" s="138" t="s">
        <v>188</v>
      </c>
      <c r="N108" s="138"/>
      <c r="O108" s="138"/>
      <c r="P108" s="138"/>
      <c r="Q108" s="138"/>
      <c r="R108" s="138"/>
      <c r="S108" s="138"/>
      <c r="T108" s="138"/>
      <c r="U108" s="138"/>
    </row>
    <row r="109" spans="1:24" s="31" customFormat="1" ht="15" customHeight="1" x14ac:dyDescent="0.2">
      <c r="F109" s="40"/>
      <c r="G109" s="40"/>
      <c r="H109" s="40"/>
      <c r="I109" s="40"/>
      <c r="N109" s="41"/>
      <c r="O109" s="41"/>
      <c r="P109" s="41"/>
      <c r="S109" s="88"/>
    </row>
    <row r="110" spans="1:24" s="31" customFormat="1" ht="14.25" customHeight="1" x14ac:dyDescent="0.2">
      <c r="B110" s="142"/>
      <c r="C110" s="142"/>
      <c r="F110" s="143"/>
      <c r="G110" s="143"/>
      <c r="H110" s="143"/>
      <c r="I110" s="143"/>
      <c r="J110" s="41"/>
      <c r="K110" s="41"/>
      <c r="L110" s="41"/>
      <c r="M110" s="41"/>
      <c r="N110" s="41"/>
      <c r="O110" s="41"/>
      <c r="P110" s="41"/>
      <c r="Q110" s="41"/>
      <c r="S110" s="88"/>
    </row>
    <row r="111" spans="1:24" s="31" customFormat="1" ht="12.75" customHeight="1" x14ac:dyDescent="0.2">
      <c r="B111" s="144"/>
      <c r="C111" s="144"/>
      <c r="D111" s="38"/>
      <c r="E111" s="38"/>
      <c r="F111" s="139"/>
      <c r="G111" s="139"/>
      <c r="H111" s="139"/>
      <c r="I111" s="139"/>
      <c r="J111" s="42"/>
      <c r="K111" s="42"/>
      <c r="L111" s="42"/>
      <c r="M111" s="145"/>
      <c r="N111" s="145"/>
      <c r="O111" s="145"/>
      <c r="P111" s="145"/>
      <c r="Q111" s="145"/>
      <c r="R111" s="145"/>
      <c r="S111" s="145"/>
      <c r="T111" s="145"/>
      <c r="U111" s="145"/>
    </row>
    <row r="112" spans="1:24" s="31" customFormat="1" ht="12.75" x14ac:dyDescent="0.2">
      <c r="B112" s="142" t="s">
        <v>176</v>
      </c>
      <c r="C112" s="142"/>
      <c r="D112" s="38"/>
      <c r="E112" s="38"/>
      <c r="F112" s="143" t="s">
        <v>190</v>
      </c>
      <c r="G112" s="143"/>
      <c r="H112" s="143"/>
      <c r="I112" s="143"/>
      <c r="J112" s="42"/>
      <c r="K112" s="42"/>
      <c r="L112" s="42"/>
      <c r="M112" s="142" t="s">
        <v>191</v>
      </c>
      <c r="N112" s="142"/>
      <c r="O112" s="142"/>
      <c r="P112" s="142"/>
      <c r="Q112" s="142"/>
      <c r="R112" s="142"/>
      <c r="S112" s="142"/>
      <c r="T112" s="142"/>
      <c r="U112" s="142"/>
    </row>
    <row r="113" spans="1:24" s="31" customFormat="1" x14ac:dyDescent="0.25">
      <c r="B113" s="144" t="s">
        <v>198</v>
      </c>
      <c r="C113" s="144"/>
      <c r="D113" s="38"/>
      <c r="E113" s="38"/>
      <c r="F113" s="139" t="s">
        <v>202</v>
      </c>
      <c r="G113" s="139"/>
      <c r="H113" s="139"/>
      <c r="I113" s="139"/>
      <c r="J113" s="42"/>
      <c r="K113" s="42"/>
      <c r="L113" s="42"/>
      <c r="M113" s="145" t="s">
        <v>189</v>
      </c>
      <c r="N113" s="145"/>
      <c r="O113" s="145"/>
      <c r="P113" s="145"/>
      <c r="Q113" s="145"/>
      <c r="R113" s="145"/>
      <c r="S113" s="145"/>
      <c r="T113" s="145"/>
      <c r="U113" s="145"/>
    </row>
    <row r="114" spans="1:24" s="31" customFormat="1" ht="12.75" x14ac:dyDescent="0.2">
      <c r="B114" s="45"/>
      <c r="C114" s="45"/>
      <c r="D114" s="38"/>
      <c r="E114" s="38"/>
      <c r="F114" s="139" t="s">
        <v>201</v>
      </c>
      <c r="G114" s="139"/>
      <c r="H114" s="139"/>
      <c r="I114" s="139"/>
      <c r="J114" s="42"/>
      <c r="K114" s="42"/>
      <c r="L114" s="42"/>
      <c r="M114" s="47"/>
      <c r="N114" s="47"/>
      <c r="O114" s="47"/>
      <c r="P114" s="47"/>
      <c r="Q114" s="47"/>
      <c r="R114" s="47"/>
      <c r="S114" s="87"/>
      <c r="T114" s="47"/>
      <c r="U114" s="47"/>
    </row>
    <row r="115" spans="1:24" s="31" customFormat="1" ht="12.75" x14ac:dyDescent="0.2">
      <c r="B115" s="45"/>
      <c r="C115" s="45"/>
      <c r="D115" s="38"/>
      <c r="E115" s="38"/>
      <c r="F115" s="46"/>
      <c r="G115" s="46"/>
      <c r="H115" s="46"/>
      <c r="I115" s="46"/>
      <c r="J115" s="42"/>
      <c r="K115" s="42"/>
      <c r="L115" s="42"/>
      <c r="M115" s="47"/>
      <c r="N115" s="47"/>
      <c r="O115" s="47"/>
      <c r="P115" s="47"/>
      <c r="Q115" s="47"/>
      <c r="R115" s="47"/>
      <c r="S115" s="87"/>
      <c r="T115" s="47"/>
      <c r="U115" s="47"/>
    </row>
    <row r="116" spans="1:24" s="115" customFormat="1" ht="12.75" x14ac:dyDescent="0.2">
      <c r="B116" s="118"/>
      <c r="C116" s="118"/>
      <c r="D116" s="119"/>
      <c r="E116" s="119"/>
      <c r="F116" s="118"/>
      <c r="G116" s="118"/>
      <c r="H116" s="118"/>
      <c r="I116" s="118"/>
      <c r="J116" s="120"/>
      <c r="K116" s="120"/>
      <c r="L116" s="120"/>
      <c r="M116" s="121"/>
      <c r="N116" s="121"/>
      <c r="O116" s="114" t="s">
        <v>221</v>
      </c>
      <c r="P116" s="141">
        <f ca="1">TODAY()</f>
        <v>43311</v>
      </c>
      <c r="Q116" s="141"/>
      <c r="R116" s="141"/>
      <c r="S116" s="118"/>
      <c r="T116" s="121"/>
      <c r="U116" s="121"/>
    </row>
    <row r="117" spans="1:24" s="31" customFormat="1" ht="12.75" x14ac:dyDescent="0.2">
      <c r="B117" s="111"/>
      <c r="C117" s="111"/>
      <c r="D117" s="38"/>
      <c r="E117" s="38"/>
      <c r="F117" s="110"/>
      <c r="G117" s="110"/>
      <c r="H117" s="110"/>
      <c r="I117" s="110"/>
      <c r="J117" s="42"/>
      <c r="K117" s="42"/>
      <c r="L117" s="42"/>
      <c r="M117" s="108"/>
      <c r="N117" s="108"/>
      <c r="O117" s="52"/>
      <c r="P117" s="109"/>
      <c r="Q117" s="109"/>
      <c r="R117" s="109"/>
      <c r="S117" s="110"/>
      <c r="T117" s="108"/>
      <c r="U117" s="108"/>
    </row>
    <row r="118" spans="1:24" s="31" customFormat="1" ht="21" x14ac:dyDescent="0.4">
      <c r="A118" s="160" t="s">
        <v>277</v>
      </c>
      <c r="B118" s="160"/>
      <c r="C118" s="160"/>
      <c r="D118" s="106" t="s">
        <v>236</v>
      </c>
      <c r="S118" s="88"/>
    </row>
    <row r="119" spans="1:24" s="31" customFormat="1" ht="22.5" customHeight="1" x14ac:dyDescent="0.25">
      <c r="A119" s="58"/>
      <c r="B119" s="58"/>
      <c r="C119" s="58"/>
      <c r="G119" s="86" t="s">
        <v>178</v>
      </c>
      <c r="H119" s="161"/>
      <c r="I119" s="161"/>
      <c r="J119" s="161"/>
      <c r="K119" s="49"/>
      <c r="L119" s="86" t="s">
        <v>179</v>
      </c>
      <c r="M119" s="161"/>
      <c r="N119" s="161"/>
      <c r="O119" s="161"/>
      <c r="P119" s="161"/>
      <c r="Q119" s="161"/>
      <c r="S119" s="88"/>
    </row>
    <row r="120" spans="1:24" s="31" customFormat="1" ht="18" x14ac:dyDescent="0.25">
      <c r="A120" s="58"/>
      <c r="B120" s="58"/>
      <c r="C120" s="58"/>
      <c r="G120" s="86"/>
      <c r="H120" s="61"/>
      <c r="I120" s="61"/>
      <c r="J120" s="61"/>
      <c r="K120" s="49"/>
      <c r="L120" s="86"/>
      <c r="M120" s="61"/>
      <c r="N120" s="61"/>
      <c r="O120" s="61"/>
      <c r="P120" s="61"/>
      <c r="Q120" s="61"/>
      <c r="S120" s="88"/>
    </row>
    <row r="121" spans="1:24" s="31" customFormat="1" ht="18" x14ac:dyDescent="0.25">
      <c r="A121" s="58"/>
      <c r="B121" s="58"/>
      <c r="C121" s="58"/>
      <c r="G121" s="86"/>
      <c r="H121" s="61"/>
      <c r="I121" s="61"/>
      <c r="J121" s="61"/>
      <c r="K121" s="49"/>
      <c r="L121" s="86"/>
      <c r="M121" s="61"/>
      <c r="N121" s="61"/>
      <c r="O121" s="61"/>
      <c r="P121" s="61"/>
      <c r="Q121" s="61"/>
      <c r="S121" s="88"/>
    </row>
    <row r="122" spans="1:24" s="31" customFormat="1" ht="12.75" x14ac:dyDescent="0.2">
      <c r="A122" s="179"/>
      <c r="B122" s="179"/>
      <c r="C122" s="179"/>
      <c r="S122" s="88"/>
    </row>
    <row r="123" spans="1:24" s="28" customFormat="1" ht="13.5" customHeight="1" x14ac:dyDescent="0.35">
      <c r="A123" s="162" t="s">
        <v>180</v>
      </c>
      <c r="B123" s="162"/>
      <c r="C123" s="162"/>
      <c r="S123" s="90"/>
    </row>
    <row r="124" spans="1:24" s="31" customFormat="1" ht="36" customHeight="1" x14ac:dyDescent="0.25">
      <c r="A124" s="54" t="s">
        <v>0</v>
      </c>
      <c r="B124" s="182" t="str">
        <f>IF(B7="","",B7)</f>
        <v/>
      </c>
      <c r="C124" s="182"/>
      <c r="D124" s="182"/>
      <c r="E124" s="182"/>
      <c r="F124" s="182"/>
      <c r="G124" s="182"/>
      <c r="H124" s="182"/>
      <c r="I124" s="182"/>
      <c r="J124" s="182"/>
      <c r="S124" s="88"/>
    </row>
    <row r="125" spans="1:24" s="31" customFormat="1" ht="18.75" thickBot="1" x14ac:dyDescent="0.3">
      <c r="A125" s="30"/>
      <c r="B125" s="34"/>
      <c r="S125" s="88"/>
    </row>
    <row r="126" spans="1:24" s="15" customFormat="1" ht="81" customHeight="1" thickBot="1" x14ac:dyDescent="0.35">
      <c r="A126" s="77" t="s">
        <v>169</v>
      </c>
      <c r="B126" s="78" t="s">
        <v>1</v>
      </c>
      <c r="C126" s="78" t="s">
        <v>2</v>
      </c>
      <c r="D126" s="67" t="s">
        <v>229</v>
      </c>
      <c r="E126" s="67" t="str">
        <f>E86</f>
        <v>Poziom studiów               (I, II, III stopień)</v>
      </c>
      <c r="F126" s="67" t="s">
        <v>3</v>
      </c>
      <c r="G126" s="78" t="s">
        <v>4</v>
      </c>
      <c r="H126" s="183" t="s">
        <v>209</v>
      </c>
      <c r="I126" s="184"/>
      <c r="J126" s="185" t="s">
        <v>208</v>
      </c>
      <c r="K126" s="186"/>
      <c r="L126" s="183" t="s">
        <v>204</v>
      </c>
      <c r="M126" s="184"/>
      <c r="N126" s="176" t="s">
        <v>174</v>
      </c>
      <c r="O126" s="178"/>
      <c r="P126" s="176" t="s">
        <v>11</v>
      </c>
      <c r="Q126" s="178"/>
      <c r="R126" s="176" t="s">
        <v>170</v>
      </c>
      <c r="S126" s="177"/>
      <c r="T126" s="177"/>
      <c r="U126" s="177"/>
      <c r="V126" s="177"/>
      <c r="W126" s="177"/>
      <c r="X126" s="178"/>
    </row>
    <row r="127" spans="1:24" ht="39.75" customHeight="1" x14ac:dyDescent="0.2">
      <c r="A127" s="79" t="str">
        <f t="shared" ref="A127:C136" si="26">IF(A49=0,"",A49)</f>
        <v/>
      </c>
      <c r="B127" s="80" t="str">
        <f t="shared" si="26"/>
        <v/>
      </c>
      <c r="C127" s="80" t="str">
        <f t="shared" si="26"/>
        <v/>
      </c>
      <c r="D127" s="79" t="str">
        <f>IF(OR(D49="stacjonarne",D49="stacjonarne pb"),D49,"")</f>
        <v/>
      </c>
      <c r="E127" s="79" t="str">
        <f t="shared" ref="E127:E136" si="27">IF(D127="","",E49)</f>
        <v/>
      </c>
      <c r="F127" s="79" t="str">
        <f t="shared" ref="F127:F136" si="28">IF(D127="","",F49)</f>
        <v/>
      </c>
      <c r="G127" s="80" t="str">
        <f t="shared" ref="G127:G136" si="29">IF(D127="","",G49)</f>
        <v/>
      </c>
      <c r="H127" s="218" t="str">
        <f>L87</f>
        <v/>
      </c>
      <c r="I127" s="219"/>
      <c r="J127" s="180"/>
      <c r="K127" s="181"/>
      <c r="L127" s="147" t="str">
        <f>IF(D127="","",IF(H127-J127=0,0,H127-J127))</f>
        <v/>
      </c>
      <c r="M127" s="148"/>
      <c r="N127" s="216" t="str">
        <f>IF(D127="","",N49)</f>
        <v/>
      </c>
      <c r="O127" s="217"/>
      <c r="P127" s="216" t="str">
        <f>IF(D127="","",J127*N127)</f>
        <v/>
      </c>
      <c r="Q127" s="217"/>
      <c r="R127" s="70" t="str">
        <f>IF(D127="","",R49)</f>
        <v/>
      </c>
      <c r="S127" s="71" t="str">
        <f>IF(D127="","",S49)</f>
        <v/>
      </c>
      <c r="T127" s="72" t="str">
        <f>IF(D127="","",T49)</f>
        <v/>
      </c>
      <c r="U127" s="72" t="str">
        <f>IF(D127="","",U49)</f>
        <v/>
      </c>
      <c r="V127" s="72" t="str">
        <f>IF(D127="","",V49)</f>
        <v/>
      </c>
      <c r="W127" s="72" t="str">
        <f>IF(D127="","",W49)</f>
        <v/>
      </c>
      <c r="X127" s="72" t="str">
        <f>IF(G127="","",IF(D127="STAŻ ART.","0",IF(D127="STACJONARNE","3",IF(D127="NIESTACJONARNE","3",IF(D127="PODYPLOMOWE","3",IF(D127="KURS PRZYGOTOWAWCZY","3",IF(D127="KURS KONSULTACYJNY","3",IF(D127="STACJONARNE PB","3"))))))))</f>
        <v/>
      </c>
    </row>
    <row r="128" spans="1:24" ht="39.75" customHeight="1" x14ac:dyDescent="0.2">
      <c r="A128" s="79" t="str">
        <f t="shared" si="26"/>
        <v/>
      </c>
      <c r="B128" s="80" t="str">
        <f t="shared" si="26"/>
        <v/>
      </c>
      <c r="C128" s="80" t="str">
        <f t="shared" si="26"/>
        <v/>
      </c>
      <c r="D128" s="79" t="str">
        <f t="shared" ref="D128:D136" si="30">IF(OR(D50="stacjonarne",D50="stacjonarne pb"),D50,"")</f>
        <v/>
      </c>
      <c r="E128" s="79" t="str">
        <f t="shared" si="27"/>
        <v/>
      </c>
      <c r="F128" s="79" t="str">
        <f t="shared" si="28"/>
        <v/>
      </c>
      <c r="G128" s="80" t="str">
        <f t="shared" si="29"/>
        <v/>
      </c>
      <c r="H128" s="173" t="str">
        <f>L88</f>
        <v/>
      </c>
      <c r="I128" s="173"/>
      <c r="J128" s="210"/>
      <c r="K128" s="211"/>
      <c r="L128" s="130" t="str">
        <f t="shared" ref="L128:L136" si="31">IF(D128="","",IF(H128-J128=0,0,H128-J128))</f>
        <v/>
      </c>
      <c r="M128" s="131"/>
      <c r="N128" s="167" t="str">
        <f t="shared" ref="N128:N136" si="32">IF(D128="","",N50)</f>
        <v/>
      </c>
      <c r="O128" s="168"/>
      <c r="P128" s="167" t="str">
        <f t="shared" ref="P128:P136" si="33">IF(D128="","",J128*N128)</f>
        <v/>
      </c>
      <c r="Q128" s="168"/>
      <c r="R128" s="70" t="str">
        <f t="shared" ref="R128:R136" si="34">IF(D128="","",R50)</f>
        <v/>
      </c>
      <c r="S128" s="71" t="str">
        <f t="shared" ref="S128:S136" si="35">IF(D128="","",S50)</f>
        <v/>
      </c>
      <c r="T128" s="72" t="str">
        <f t="shared" ref="T128:T136" si="36">IF(D128="","",T50)</f>
        <v/>
      </c>
      <c r="U128" s="72" t="str">
        <f t="shared" ref="U128:U136" si="37">IF(D128="","",U50)</f>
        <v/>
      </c>
      <c r="V128" s="72" t="str">
        <f t="shared" ref="V128:V136" si="38">IF(D128="","",V50)</f>
        <v/>
      </c>
      <c r="W128" s="72" t="str">
        <f t="shared" ref="W128:W136" si="39">IF(D128="","",W50)</f>
        <v/>
      </c>
      <c r="X128" s="72" t="str">
        <f t="shared" ref="X128:X136" si="40">IF(G128="","",IF(D128="STAŻ ART.","0",IF(D128="STACJONARNE","3",IF(D128="NIESTACJONARNE","3",IF(D128="PODYPLOMOWE","3",IF(D128="KURS PRZYGOTOWAWCZY","3",IF(D128="KURS KONSULTACYJNY","3",IF(D128="STACJONARNE PB","3"))))))))</f>
        <v/>
      </c>
    </row>
    <row r="129" spans="1:24" ht="39.75" customHeight="1" x14ac:dyDescent="0.2">
      <c r="A129" s="79" t="str">
        <f t="shared" si="26"/>
        <v/>
      </c>
      <c r="B129" s="80" t="str">
        <f t="shared" si="26"/>
        <v/>
      </c>
      <c r="C129" s="80" t="str">
        <f t="shared" si="26"/>
        <v/>
      </c>
      <c r="D129" s="79" t="str">
        <f t="shared" si="30"/>
        <v/>
      </c>
      <c r="E129" s="79" t="str">
        <f t="shared" si="27"/>
        <v/>
      </c>
      <c r="F129" s="79" t="str">
        <f t="shared" si="28"/>
        <v/>
      </c>
      <c r="G129" s="80" t="str">
        <f t="shared" si="29"/>
        <v/>
      </c>
      <c r="H129" s="173" t="str">
        <f t="shared" ref="H129:H136" si="41">L89</f>
        <v/>
      </c>
      <c r="I129" s="173"/>
      <c r="J129" s="210"/>
      <c r="K129" s="211"/>
      <c r="L129" s="130" t="str">
        <f t="shared" si="31"/>
        <v/>
      </c>
      <c r="M129" s="131"/>
      <c r="N129" s="167" t="str">
        <f t="shared" si="32"/>
        <v/>
      </c>
      <c r="O129" s="168"/>
      <c r="P129" s="167" t="str">
        <f t="shared" si="33"/>
        <v/>
      </c>
      <c r="Q129" s="168"/>
      <c r="R129" s="70" t="str">
        <f t="shared" si="34"/>
        <v/>
      </c>
      <c r="S129" s="71" t="str">
        <f t="shared" si="35"/>
        <v/>
      </c>
      <c r="T129" s="72" t="str">
        <f t="shared" si="36"/>
        <v/>
      </c>
      <c r="U129" s="72" t="str">
        <f t="shared" si="37"/>
        <v/>
      </c>
      <c r="V129" s="72" t="str">
        <f t="shared" si="38"/>
        <v/>
      </c>
      <c r="W129" s="72" t="str">
        <f t="shared" si="39"/>
        <v/>
      </c>
      <c r="X129" s="72" t="str">
        <f t="shared" si="40"/>
        <v/>
      </c>
    </row>
    <row r="130" spans="1:24" ht="39.75" customHeight="1" x14ac:dyDescent="0.2">
      <c r="A130" s="79" t="str">
        <f t="shared" si="26"/>
        <v/>
      </c>
      <c r="B130" s="80" t="str">
        <f t="shared" si="26"/>
        <v/>
      </c>
      <c r="C130" s="80" t="str">
        <f t="shared" si="26"/>
        <v/>
      </c>
      <c r="D130" s="79" t="str">
        <f t="shared" si="30"/>
        <v/>
      </c>
      <c r="E130" s="79" t="str">
        <f t="shared" si="27"/>
        <v/>
      </c>
      <c r="F130" s="79" t="str">
        <f t="shared" si="28"/>
        <v/>
      </c>
      <c r="G130" s="80" t="str">
        <f t="shared" si="29"/>
        <v/>
      </c>
      <c r="H130" s="173" t="str">
        <f t="shared" si="41"/>
        <v/>
      </c>
      <c r="I130" s="173"/>
      <c r="J130" s="210"/>
      <c r="K130" s="211"/>
      <c r="L130" s="130" t="str">
        <f t="shared" si="31"/>
        <v/>
      </c>
      <c r="M130" s="131"/>
      <c r="N130" s="167" t="str">
        <f t="shared" si="32"/>
        <v/>
      </c>
      <c r="O130" s="168"/>
      <c r="P130" s="167" t="str">
        <f t="shared" si="33"/>
        <v/>
      </c>
      <c r="Q130" s="168"/>
      <c r="R130" s="70" t="str">
        <f t="shared" si="34"/>
        <v/>
      </c>
      <c r="S130" s="71" t="str">
        <f t="shared" si="35"/>
        <v/>
      </c>
      <c r="T130" s="72" t="str">
        <f t="shared" si="36"/>
        <v/>
      </c>
      <c r="U130" s="72" t="str">
        <f t="shared" si="37"/>
        <v/>
      </c>
      <c r="V130" s="72" t="str">
        <f t="shared" si="38"/>
        <v/>
      </c>
      <c r="W130" s="72" t="str">
        <f t="shared" si="39"/>
        <v/>
      </c>
      <c r="X130" s="72" t="str">
        <f t="shared" si="40"/>
        <v/>
      </c>
    </row>
    <row r="131" spans="1:24" ht="39.75" customHeight="1" x14ac:dyDescent="0.2">
      <c r="A131" s="79" t="str">
        <f t="shared" si="26"/>
        <v/>
      </c>
      <c r="B131" s="80" t="str">
        <f t="shared" si="26"/>
        <v/>
      </c>
      <c r="C131" s="80" t="str">
        <f t="shared" si="26"/>
        <v/>
      </c>
      <c r="D131" s="79" t="str">
        <f t="shared" si="30"/>
        <v/>
      </c>
      <c r="E131" s="79" t="str">
        <f t="shared" si="27"/>
        <v/>
      </c>
      <c r="F131" s="79" t="str">
        <f t="shared" si="28"/>
        <v/>
      </c>
      <c r="G131" s="80" t="str">
        <f t="shared" si="29"/>
        <v/>
      </c>
      <c r="H131" s="173" t="str">
        <f t="shared" si="41"/>
        <v/>
      </c>
      <c r="I131" s="173"/>
      <c r="J131" s="133"/>
      <c r="K131" s="134"/>
      <c r="L131" s="130" t="str">
        <f t="shared" si="31"/>
        <v/>
      </c>
      <c r="M131" s="131"/>
      <c r="N131" s="167" t="str">
        <f t="shared" si="32"/>
        <v/>
      </c>
      <c r="O131" s="168"/>
      <c r="P131" s="167" t="str">
        <f t="shared" si="33"/>
        <v/>
      </c>
      <c r="Q131" s="168"/>
      <c r="R131" s="70" t="str">
        <f t="shared" si="34"/>
        <v/>
      </c>
      <c r="S131" s="71" t="str">
        <f t="shared" si="35"/>
        <v/>
      </c>
      <c r="T131" s="72" t="str">
        <f t="shared" si="36"/>
        <v/>
      </c>
      <c r="U131" s="72" t="str">
        <f t="shared" si="37"/>
        <v/>
      </c>
      <c r="V131" s="72" t="str">
        <f t="shared" si="38"/>
        <v/>
      </c>
      <c r="W131" s="72" t="str">
        <f t="shared" si="39"/>
        <v/>
      </c>
      <c r="X131" s="72" t="str">
        <f t="shared" si="40"/>
        <v/>
      </c>
    </row>
    <row r="132" spans="1:24" ht="39.75" customHeight="1" x14ac:dyDescent="0.2">
      <c r="A132" s="79" t="str">
        <f t="shared" si="26"/>
        <v/>
      </c>
      <c r="B132" s="80" t="str">
        <f t="shared" si="26"/>
        <v/>
      </c>
      <c r="C132" s="80" t="str">
        <f t="shared" si="26"/>
        <v/>
      </c>
      <c r="D132" s="79" t="str">
        <f t="shared" si="30"/>
        <v/>
      </c>
      <c r="E132" s="79" t="str">
        <f t="shared" si="27"/>
        <v/>
      </c>
      <c r="F132" s="79" t="str">
        <f t="shared" si="28"/>
        <v/>
      </c>
      <c r="G132" s="80" t="str">
        <f t="shared" si="29"/>
        <v/>
      </c>
      <c r="H132" s="173" t="str">
        <f t="shared" si="41"/>
        <v/>
      </c>
      <c r="I132" s="173"/>
      <c r="J132" s="133"/>
      <c r="K132" s="134"/>
      <c r="L132" s="130" t="str">
        <f t="shared" si="31"/>
        <v/>
      </c>
      <c r="M132" s="131"/>
      <c r="N132" s="167" t="str">
        <f t="shared" si="32"/>
        <v/>
      </c>
      <c r="O132" s="168"/>
      <c r="P132" s="167" t="str">
        <f t="shared" si="33"/>
        <v/>
      </c>
      <c r="Q132" s="168"/>
      <c r="R132" s="70" t="str">
        <f t="shared" si="34"/>
        <v/>
      </c>
      <c r="S132" s="71" t="str">
        <f t="shared" si="35"/>
        <v/>
      </c>
      <c r="T132" s="72" t="str">
        <f t="shared" si="36"/>
        <v/>
      </c>
      <c r="U132" s="72" t="str">
        <f t="shared" si="37"/>
        <v/>
      </c>
      <c r="V132" s="72" t="str">
        <f t="shared" si="38"/>
        <v/>
      </c>
      <c r="W132" s="72" t="str">
        <f t="shared" si="39"/>
        <v/>
      </c>
      <c r="X132" s="72" t="str">
        <f t="shared" si="40"/>
        <v/>
      </c>
    </row>
    <row r="133" spans="1:24" ht="39.75" customHeight="1" x14ac:dyDescent="0.2">
      <c r="A133" s="79" t="str">
        <f t="shared" si="26"/>
        <v/>
      </c>
      <c r="B133" s="80" t="str">
        <f t="shared" si="26"/>
        <v/>
      </c>
      <c r="C133" s="80" t="str">
        <f t="shared" si="26"/>
        <v/>
      </c>
      <c r="D133" s="79" t="str">
        <f t="shared" si="30"/>
        <v/>
      </c>
      <c r="E133" s="79" t="str">
        <f t="shared" si="27"/>
        <v/>
      </c>
      <c r="F133" s="79" t="str">
        <f t="shared" si="28"/>
        <v/>
      </c>
      <c r="G133" s="80" t="str">
        <f>IF(D133="","",G55)</f>
        <v/>
      </c>
      <c r="H133" s="173" t="str">
        <f t="shared" si="41"/>
        <v/>
      </c>
      <c r="I133" s="173"/>
      <c r="J133" s="133"/>
      <c r="K133" s="134"/>
      <c r="L133" s="130" t="str">
        <f t="shared" si="31"/>
        <v/>
      </c>
      <c r="M133" s="131"/>
      <c r="N133" s="167" t="str">
        <f t="shared" si="32"/>
        <v/>
      </c>
      <c r="O133" s="168"/>
      <c r="P133" s="167" t="str">
        <f t="shared" si="33"/>
        <v/>
      </c>
      <c r="Q133" s="168"/>
      <c r="R133" s="70" t="str">
        <f t="shared" si="34"/>
        <v/>
      </c>
      <c r="S133" s="71" t="str">
        <f t="shared" si="35"/>
        <v/>
      </c>
      <c r="T133" s="72" t="str">
        <f t="shared" si="36"/>
        <v/>
      </c>
      <c r="U133" s="72" t="str">
        <f t="shared" si="37"/>
        <v/>
      </c>
      <c r="V133" s="72" t="str">
        <f t="shared" si="38"/>
        <v/>
      </c>
      <c r="W133" s="72" t="str">
        <f t="shared" si="39"/>
        <v/>
      </c>
      <c r="X133" s="72" t="str">
        <f t="shared" si="40"/>
        <v/>
      </c>
    </row>
    <row r="134" spans="1:24" ht="39.75" customHeight="1" x14ac:dyDescent="0.2">
      <c r="A134" s="79" t="str">
        <f t="shared" si="26"/>
        <v/>
      </c>
      <c r="B134" s="80" t="str">
        <f t="shared" si="26"/>
        <v/>
      </c>
      <c r="C134" s="80" t="str">
        <f t="shared" si="26"/>
        <v/>
      </c>
      <c r="D134" s="79" t="str">
        <f t="shared" si="30"/>
        <v/>
      </c>
      <c r="E134" s="79" t="str">
        <f t="shared" si="27"/>
        <v/>
      </c>
      <c r="F134" s="79" t="str">
        <f t="shared" si="28"/>
        <v/>
      </c>
      <c r="G134" s="80" t="str">
        <f t="shared" si="29"/>
        <v/>
      </c>
      <c r="H134" s="173" t="str">
        <f t="shared" si="41"/>
        <v/>
      </c>
      <c r="I134" s="173"/>
      <c r="J134" s="133"/>
      <c r="K134" s="134"/>
      <c r="L134" s="130" t="str">
        <f t="shared" si="31"/>
        <v/>
      </c>
      <c r="M134" s="131"/>
      <c r="N134" s="167" t="str">
        <f t="shared" si="32"/>
        <v/>
      </c>
      <c r="O134" s="168"/>
      <c r="P134" s="167" t="str">
        <f t="shared" si="33"/>
        <v/>
      </c>
      <c r="Q134" s="168"/>
      <c r="R134" s="70" t="str">
        <f t="shared" si="34"/>
        <v/>
      </c>
      <c r="S134" s="71" t="str">
        <f t="shared" si="35"/>
        <v/>
      </c>
      <c r="T134" s="72" t="str">
        <f t="shared" si="36"/>
        <v/>
      </c>
      <c r="U134" s="72" t="str">
        <f t="shared" si="37"/>
        <v/>
      </c>
      <c r="V134" s="72" t="str">
        <f t="shared" si="38"/>
        <v/>
      </c>
      <c r="W134" s="72" t="str">
        <f t="shared" si="39"/>
        <v/>
      </c>
      <c r="X134" s="72" t="str">
        <f t="shared" si="40"/>
        <v/>
      </c>
    </row>
    <row r="135" spans="1:24" ht="39.75" customHeight="1" x14ac:dyDescent="0.2">
      <c r="A135" s="79" t="str">
        <f t="shared" si="26"/>
        <v/>
      </c>
      <c r="B135" s="80" t="str">
        <f t="shared" si="26"/>
        <v/>
      </c>
      <c r="C135" s="80" t="str">
        <f t="shared" si="26"/>
        <v/>
      </c>
      <c r="D135" s="79" t="str">
        <f t="shared" si="30"/>
        <v/>
      </c>
      <c r="E135" s="79" t="str">
        <f t="shared" si="27"/>
        <v/>
      </c>
      <c r="F135" s="79" t="str">
        <f t="shared" si="28"/>
        <v/>
      </c>
      <c r="G135" s="80" t="str">
        <f t="shared" si="29"/>
        <v/>
      </c>
      <c r="H135" s="173" t="str">
        <f t="shared" si="41"/>
        <v/>
      </c>
      <c r="I135" s="173"/>
      <c r="J135" s="133"/>
      <c r="K135" s="134"/>
      <c r="L135" s="130" t="str">
        <f t="shared" si="31"/>
        <v/>
      </c>
      <c r="M135" s="131"/>
      <c r="N135" s="167" t="str">
        <f t="shared" si="32"/>
        <v/>
      </c>
      <c r="O135" s="168"/>
      <c r="P135" s="167" t="str">
        <f t="shared" si="33"/>
        <v/>
      </c>
      <c r="Q135" s="168"/>
      <c r="R135" s="70" t="str">
        <f t="shared" si="34"/>
        <v/>
      </c>
      <c r="S135" s="71" t="str">
        <f t="shared" si="35"/>
        <v/>
      </c>
      <c r="T135" s="72" t="str">
        <f t="shared" si="36"/>
        <v/>
      </c>
      <c r="U135" s="72" t="str">
        <f t="shared" si="37"/>
        <v/>
      </c>
      <c r="V135" s="72" t="str">
        <f t="shared" si="38"/>
        <v/>
      </c>
      <c r="W135" s="72" t="str">
        <f t="shared" si="39"/>
        <v/>
      </c>
      <c r="X135" s="72" t="str">
        <f t="shared" si="40"/>
        <v/>
      </c>
    </row>
    <row r="136" spans="1:24" ht="39.75" customHeight="1" thickBot="1" x14ac:dyDescent="0.25">
      <c r="A136" s="79" t="str">
        <f t="shared" si="26"/>
        <v/>
      </c>
      <c r="B136" s="80" t="str">
        <f t="shared" si="26"/>
        <v/>
      </c>
      <c r="C136" s="80" t="str">
        <f t="shared" si="26"/>
        <v/>
      </c>
      <c r="D136" s="79" t="str">
        <f t="shared" si="30"/>
        <v/>
      </c>
      <c r="E136" s="79" t="str">
        <f t="shared" si="27"/>
        <v/>
      </c>
      <c r="F136" s="79" t="str">
        <f t="shared" si="28"/>
        <v/>
      </c>
      <c r="G136" s="80" t="str">
        <f t="shared" si="29"/>
        <v/>
      </c>
      <c r="H136" s="165" t="str">
        <f t="shared" si="41"/>
        <v/>
      </c>
      <c r="I136" s="166"/>
      <c r="J136" s="158"/>
      <c r="K136" s="159"/>
      <c r="L136" s="130" t="str">
        <f t="shared" si="31"/>
        <v/>
      </c>
      <c r="M136" s="131"/>
      <c r="N136" s="167" t="str">
        <f t="shared" si="32"/>
        <v/>
      </c>
      <c r="O136" s="168"/>
      <c r="P136" s="169" t="str">
        <f t="shared" si="33"/>
        <v/>
      </c>
      <c r="Q136" s="170"/>
      <c r="R136" s="70" t="str">
        <f t="shared" si="34"/>
        <v/>
      </c>
      <c r="S136" s="71" t="str">
        <f t="shared" si="35"/>
        <v/>
      </c>
      <c r="T136" s="72" t="str">
        <f t="shared" si="36"/>
        <v/>
      </c>
      <c r="U136" s="72" t="str">
        <f t="shared" si="37"/>
        <v/>
      </c>
      <c r="V136" s="72" t="str">
        <f t="shared" si="38"/>
        <v/>
      </c>
      <c r="W136" s="72" t="str">
        <f t="shared" si="39"/>
        <v/>
      </c>
      <c r="X136" s="72" t="str">
        <f t="shared" si="40"/>
        <v/>
      </c>
    </row>
    <row r="137" spans="1:24" ht="15" customHeight="1" thickBot="1" x14ac:dyDescent="0.25">
      <c r="A137" s="19"/>
      <c r="B137" s="19"/>
      <c r="C137" s="19"/>
      <c r="D137" s="19"/>
      <c r="E137" s="19"/>
      <c r="F137" s="19"/>
      <c r="G137" s="21" t="s">
        <v>171</v>
      </c>
      <c r="H137" s="124">
        <f>SUM(H127:H136)</f>
        <v>0</v>
      </c>
      <c r="I137" s="125"/>
      <c r="J137" s="124">
        <f>SUM(J127:K136)</f>
        <v>0</v>
      </c>
      <c r="K137" s="125"/>
      <c r="L137" s="171"/>
      <c r="M137" s="126"/>
      <c r="N137" s="126"/>
      <c r="O137" s="172"/>
      <c r="P137" s="128">
        <f>SUM(P127:Q136)</f>
        <v>0</v>
      </c>
      <c r="Q137" s="129"/>
      <c r="R137" s="22"/>
      <c r="S137" s="92"/>
      <c r="T137" s="22"/>
      <c r="U137" s="22"/>
      <c r="V137" s="22"/>
      <c r="W137" s="22"/>
      <c r="X137" s="22"/>
    </row>
    <row r="138" spans="1:24" ht="14.4" thickBot="1" x14ac:dyDescent="0.35">
      <c r="A138" s="36" t="s">
        <v>12</v>
      </c>
      <c r="B138" s="31" t="s">
        <v>10</v>
      </c>
      <c r="N138" s="23"/>
      <c r="O138" s="23"/>
    </row>
    <row r="139" spans="1:24" s="31" customFormat="1" ht="18" thickBot="1" x14ac:dyDescent="0.35">
      <c r="H139" s="64"/>
      <c r="I139" s="65"/>
      <c r="J139" s="65"/>
      <c r="K139" s="66" t="s">
        <v>194</v>
      </c>
      <c r="L139" s="135" t="str">
        <f>IF((H137-J137)=0,"BRAK",H137-J137)</f>
        <v>BRAK</v>
      </c>
      <c r="M139" s="135"/>
      <c r="N139" s="136" t="s">
        <v>195</v>
      </c>
      <c r="O139" s="136"/>
      <c r="P139" s="136"/>
      <c r="Q139" s="136"/>
      <c r="R139" s="136"/>
      <c r="S139" s="136"/>
      <c r="T139" s="136"/>
      <c r="U139" s="137"/>
    </row>
    <row r="140" spans="1:24" s="31" customFormat="1" ht="12.75" x14ac:dyDescent="0.2">
      <c r="A140" s="36"/>
      <c r="B140" s="142"/>
      <c r="C140" s="142"/>
      <c r="L140" s="107" t="str">
        <f>IF(OR(L139=SUM(L127,L128,L129,L130,L131,L132,L133,L134,L135,L136),L139="BRAK"),"","popraw godziny zrealizowane!")</f>
        <v/>
      </c>
      <c r="S140" s="88"/>
    </row>
    <row r="141" spans="1:24" s="31" customFormat="1" ht="12.75" x14ac:dyDescent="0.2">
      <c r="B141" s="144"/>
      <c r="C141" s="144"/>
      <c r="S141" s="88"/>
    </row>
    <row r="142" spans="1:24" s="31" customFormat="1" ht="12.75" x14ac:dyDescent="0.2">
      <c r="B142" s="38"/>
      <c r="C142" s="38"/>
      <c r="S142" s="88"/>
    </row>
    <row r="143" spans="1:24" s="31" customFormat="1" ht="12.75" x14ac:dyDescent="0.2">
      <c r="S143" s="88"/>
    </row>
    <row r="144" spans="1:24" s="31" customFormat="1" ht="12.75" x14ac:dyDescent="0.2">
      <c r="S144" s="88"/>
    </row>
    <row r="145" spans="1:21" s="31" customFormat="1" ht="12.75" x14ac:dyDescent="0.2">
      <c r="S145" s="88"/>
    </row>
    <row r="146" spans="1:21" s="31" customFormat="1" ht="12.75" x14ac:dyDescent="0.2">
      <c r="B146" s="138"/>
      <c r="C146" s="138"/>
      <c r="F146" s="138"/>
      <c r="G146" s="138"/>
      <c r="H146" s="138"/>
      <c r="I146" s="138"/>
      <c r="M146" s="138"/>
      <c r="N146" s="138"/>
      <c r="O146" s="138"/>
      <c r="P146" s="138"/>
      <c r="Q146" s="138"/>
      <c r="R146" s="138"/>
      <c r="S146" s="138"/>
      <c r="T146" s="138"/>
      <c r="U146" s="138"/>
    </row>
    <row r="147" spans="1:21" s="31" customFormat="1" ht="12.75" x14ac:dyDescent="0.2">
      <c r="F147" s="138"/>
      <c r="G147" s="138"/>
      <c r="H147" s="138"/>
      <c r="I147" s="138"/>
      <c r="M147" s="138" t="s">
        <v>192</v>
      </c>
      <c r="N147" s="138"/>
      <c r="O147" s="138"/>
      <c r="P147" s="138"/>
      <c r="Q147" s="138"/>
      <c r="R147" s="138"/>
      <c r="S147" s="138"/>
      <c r="T147" s="138"/>
      <c r="U147" s="138"/>
    </row>
    <row r="148" spans="1:21" s="31" customFormat="1" x14ac:dyDescent="0.25">
      <c r="B148" s="138"/>
      <c r="C148" s="138"/>
      <c r="F148" s="138" t="s">
        <v>197</v>
      </c>
      <c r="G148" s="138"/>
      <c r="H148" s="138"/>
      <c r="I148" s="138"/>
      <c r="M148" s="138" t="s">
        <v>188</v>
      </c>
      <c r="N148" s="138"/>
      <c r="O148" s="138"/>
      <c r="P148" s="138"/>
      <c r="Q148" s="138"/>
      <c r="R148" s="138"/>
      <c r="S148" s="138"/>
      <c r="T148" s="138"/>
      <c r="U148" s="138"/>
    </row>
    <row r="149" spans="1:21" s="31" customFormat="1" ht="15" customHeight="1" x14ac:dyDescent="0.2">
      <c r="F149" s="40"/>
      <c r="G149" s="40"/>
      <c r="H149" s="40"/>
      <c r="I149" s="40"/>
      <c r="N149" s="41"/>
      <c r="O149" s="41"/>
      <c r="P149" s="41"/>
      <c r="S149" s="88"/>
    </row>
    <row r="150" spans="1:21" s="31" customFormat="1" ht="14.25" customHeight="1" x14ac:dyDescent="0.2">
      <c r="B150" s="142"/>
      <c r="C150" s="142"/>
      <c r="F150" s="143"/>
      <c r="G150" s="143"/>
      <c r="H150" s="143"/>
      <c r="I150" s="143"/>
      <c r="J150" s="41"/>
      <c r="K150" s="41"/>
      <c r="L150" s="41"/>
      <c r="M150" s="41"/>
      <c r="N150" s="41"/>
      <c r="O150" s="41"/>
      <c r="P150" s="41"/>
      <c r="Q150" s="41"/>
      <c r="S150" s="88"/>
    </row>
    <row r="151" spans="1:21" s="31" customFormat="1" ht="12.75" customHeight="1" x14ac:dyDescent="0.2">
      <c r="B151" s="144"/>
      <c r="C151" s="144"/>
      <c r="D151" s="38"/>
      <c r="E151" s="38"/>
      <c r="F151" s="139"/>
      <c r="G151" s="139"/>
      <c r="H151" s="139"/>
      <c r="I151" s="139"/>
      <c r="J151" s="42"/>
      <c r="K151" s="42"/>
      <c r="L151" s="42"/>
      <c r="M151" s="145"/>
      <c r="N151" s="145"/>
      <c r="O151" s="145"/>
      <c r="P151" s="145"/>
      <c r="Q151" s="145"/>
      <c r="R151" s="145"/>
      <c r="S151" s="145"/>
      <c r="T151" s="145"/>
      <c r="U151" s="145"/>
    </row>
    <row r="152" spans="1:21" s="31" customFormat="1" ht="12.75" customHeight="1" x14ac:dyDescent="0.2">
      <c r="B152" s="142" t="s">
        <v>176</v>
      </c>
      <c r="C152" s="142"/>
      <c r="D152" s="38"/>
      <c r="E152" s="38"/>
      <c r="F152" s="143" t="s">
        <v>190</v>
      </c>
      <c r="G152" s="143"/>
      <c r="H152" s="143"/>
      <c r="I152" s="143"/>
      <c r="J152" s="42"/>
      <c r="K152" s="42"/>
      <c r="L152" s="42"/>
      <c r="M152" s="142" t="s">
        <v>191</v>
      </c>
      <c r="N152" s="142"/>
      <c r="O152" s="142"/>
      <c r="P152" s="142"/>
      <c r="Q152" s="142"/>
      <c r="R152" s="142"/>
      <c r="S152" s="142"/>
      <c r="T152" s="142"/>
      <c r="U152" s="142"/>
    </row>
    <row r="153" spans="1:21" s="31" customFormat="1" ht="12.75" customHeight="1" x14ac:dyDescent="0.25">
      <c r="B153" s="144" t="s">
        <v>198</v>
      </c>
      <c r="C153" s="144"/>
      <c r="D153" s="38"/>
      <c r="E153" s="38"/>
      <c r="F153" s="139" t="s">
        <v>202</v>
      </c>
      <c r="G153" s="139"/>
      <c r="H153" s="139"/>
      <c r="I153" s="139"/>
      <c r="J153" s="42"/>
      <c r="K153" s="42"/>
      <c r="L153" s="42"/>
      <c r="M153" s="145" t="s">
        <v>189</v>
      </c>
      <c r="N153" s="145"/>
      <c r="O153" s="145"/>
      <c r="P153" s="145"/>
      <c r="Q153" s="145"/>
      <c r="R153" s="145"/>
      <c r="S153" s="145"/>
      <c r="T153" s="145"/>
      <c r="U153" s="145"/>
    </row>
    <row r="154" spans="1:21" s="31" customFormat="1" ht="12.75" customHeight="1" x14ac:dyDescent="0.2">
      <c r="B154" s="111"/>
      <c r="C154" s="111"/>
      <c r="D154" s="38"/>
      <c r="E154" s="38"/>
      <c r="F154" s="139" t="s">
        <v>201</v>
      </c>
      <c r="G154" s="139"/>
      <c r="H154" s="139"/>
      <c r="I154" s="139"/>
      <c r="J154" s="42"/>
      <c r="K154" s="42"/>
      <c r="L154" s="42"/>
      <c r="M154" s="108"/>
      <c r="N154" s="108"/>
      <c r="O154" s="108"/>
      <c r="P154" s="108"/>
      <c r="Q154" s="108"/>
      <c r="R154" s="108"/>
      <c r="S154" s="110"/>
      <c r="T154" s="108"/>
      <c r="U154" s="108"/>
    </row>
    <row r="155" spans="1:21" s="31" customFormat="1" ht="12.75" x14ac:dyDescent="0.2">
      <c r="B155" s="111"/>
      <c r="C155" s="111"/>
      <c r="D155" s="38"/>
      <c r="E155" s="38"/>
      <c r="F155" s="110"/>
      <c r="G155" s="110"/>
      <c r="H155" s="110"/>
      <c r="I155" s="110"/>
      <c r="J155" s="42"/>
      <c r="K155" s="42"/>
      <c r="L155" s="42"/>
      <c r="M155" s="108"/>
      <c r="N155" s="108"/>
      <c r="O155" s="108"/>
      <c r="P155" s="108"/>
      <c r="Q155" s="108"/>
      <c r="R155" s="108"/>
      <c r="S155" s="110"/>
      <c r="T155" s="108"/>
      <c r="U155" s="108"/>
    </row>
    <row r="156" spans="1:21" s="115" customFormat="1" ht="12.75" x14ac:dyDescent="0.2">
      <c r="B156" s="118"/>
      <c r="C156" s="118"/>
      <c r="D156" s="119"/>
      <c r="E156" s="119"/>
      <c r="F156" s="118"/>
      <c r="G156" s="118"/>
      <c r="H156" s="118"/>
      <c r="I156" s="118"/>
      <c r="J156" s="120"/>
      <c r="K156" s="120"/>
      <c r="L156" s="120"/>
      <c r="M156" s="121"/>
      <c r="N156" s="121"/>
      <c r="O156" s="114" t="s">
        <v>221</v>
      </c>
      <c r="P156" s="141">
        <f ca="1">TODAY()</f>
        <v>43311</v>
      </c>
      <c r="Q156" s="141"/>
      <c r="R156" s="141"/>
      <c r="S156" s="118"/>
      <c r="T156" s="121"/>
      <c r="U156" s="121"/>
    </row>
    <row r="157" spans="1:21" s="31" customFormat="1" ht="12.75" x14ac:dyDescent="0.2">
      <c r="B157" s="111"/>
      <c r="C157" s="111"/>
      <c r="D157" s="38"/>
      <c r="E157" s="38"/>
      <c r="F157" s="110"/>
      <c r="G157" s="110"/>
      <c r="H157" s="110"/>
      <c r="I157" s="110"/>
      <c r="J157" s="42"/>
      <c r="K157" s="42"/>
      <c r="L157" s="42"/>
      <c r="M157" s="108"/>
      <c r="N157" s="108"/>
      <c r="O157" s="52"/>
      <c r="P157" s="109"/>
      <c r="Q157" s="109"/>
      <c r="R157" s="109"/>
      <c r="S157" s="110"/>
      <c r="T157" s="108"/>
      <c r="U157" s="108"/>
    </row>
    <row r="158" spans="1:21" s="31" customFormat="1" ht="12.75" x14ac:dyDescent="0.2">
      <c r="B158" s="102"/>
      <c r="C158" s="102"/>
      <c r="D158" s="38"/>
      <c r="E158" s="38"/>
      <c r="F158" s="100"/>
      <c r="G158" s="100"/>
      <c r="H158" s="100"/>
      <c r="I158" s="100"/>
      <c r="J158" s="42"/>
      <c r="K158" s="42"/>
      <c r="L158" s="42"/>
      <c r="M158" s="101"/>
      <c r="N158" s="101"/>
      <c r="O158" s="103"/>
      <c r="P158" s="105"/>
      <c r="Q158" s="105"/>
      <c r="R158" s="105"/>
      <c r="S158" s="100"/>
      <c r="T158" s="101"/>
      <c r="U158" s="101"/>
    </row>
    <row r="159" spans="1:21" s="31" customFormat="1" ht="21" x14ac:dyDescent="0.4">
      <c r="A159" s="160" t="s">
        <v>277</v>
      </c>
      <c r="B159" s="160"/>
      <c r="C159" s="160"/>
      <c r="D159" s="106" t="s">
        <v>237</v>
      </c>
      <c r="E159" s="106"/>
      <c r="F159" s="106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</row>
    <row r="160" spans="1:21" s="31" customFormat="1" ht="22.5" customHeight="1" x14ac:dyDescent="0.25">
      <c r="A160" s="58"/>
      <c r="B160" s="58"/>
      <c r="C160" s="58"/>
      <c r="G160" s="50" t="s">
        <v>178</v>
      </c>
      <c r="H160" s="161"/>
      <c r="I160" s="161"/>
      <c r="J160" s="161"/>
      <c r="K160" s="49"/>
      <c r="L160" s="50" t="s">
        <v>179</v>
      </c>
      <c r="M160" s="161"/>
      <c r="N160" s="161"/>
      <c r="O160" s="161"/>
      <c r="P160" s="161"/>
      <c r="Q160" s="161"/>
      <c r="S160" s="88"/>
    </row>
    <row r="161" spans="1:24" s="31" customFormat="1" ht="18" x14ac:dyDescent="0.25">
      <c r="A161" s="58"/>
      <c r="B161" s="58"/>
      <c r="C161" s="58"/>
      <c r="G161" s="59"/>
      <c r="H161" s="61"/>
      <c r="I161" s="61"/>
      <c r="J161" s="61"/>
      <c r="K161" s="49"/>
      <c r="L161" s="59"/>
      <c r="M161" s="61"/>
      <c r="N161" s="61"/>
      <c r="O161" s="61"/>
      <c r="P161" s="61"/>
      <c r="Q161" s="61"/>
      <c r="S161" s="88"/>
    </row>
    <row r="162" spans="1:24" s="31" customFormat="1" ht="18" x14ac:dyDescent="0.25">
      <c r="A162" s="58"/>
      <c r="B162" s="58"/>
      <c r="C162" s="58"/>
      <c r="G162" s="59"/>
      <c r="H162" s="61"/>
      <c r="I162" s="61"/>
      <c r="J162" s="61"/>
      <c r="K162" s="49"/>
      <c r="L162" s="59"/>
      <c r="M162" s="61"/>
      <c r="N162" s="61"/>
      <c r="O162" s="61"/>
      <c r="P162" s="61"/>
      <c r="Q162" s="61"/>
      <c r="S162" s="88"/>
    </row>
    <row r="163" spans="1:24" s="31" customFormat="1" ht="12.75" x14ac:dyDescent="0.2">
      <c r="S163" s="88"/>
    </row>
    <row r="164" spans="1:24" s="28" customFormat="1" ht="13.5" customHeight="1" x14ac:dyDescent="0.35">
      <c r="A164" s="162" t="s">
        <v>180</v>
      </c>
      <c r="B164" s="162"/>
      <c r="C164" s="162"/>
      <c r="S164" s="90"/>
    </row>
    <row r="165" spans="1:24" s="31" customFormat="1" ht="36" customHeight="1" x14ac:dyDescent="0.25">
      <c r="A165" s="54" t="s">
        <v>0</v>
      </c>
      <c r="B165" s="182" t="str">
        <f>IF(B7="","",B7)</f>
        <v/>
      </c>
      <c r="C165" s="182"/>
      <c r="D165" s="182"/>
      <c r="E165" s="182"/>
      <c r="F165" s="182"/>
      <c r="G165" s="182"/>
      <c r="H165" s="182"/>
      <c r="I165" s="182"/>
      <c r="J165" s="182"/>
      <c r="S165" s="88"/>
    </row>
    <row r="166" spans="1:24" s="31" customFormat="1" ht="18.75" thickBot="1" x14ac:dyDescent="0.3">
      <c r="A166" s="30"/>
      <c r="B166" s="34"/>
      <c r="S166" s="88"/>
    </row>
    <row r="167" spans="1:24" s="15" customFormat="1" ht="79.5" customHeight="1" thickBot="1" x14ac:dyDescent="0.35">
      <c r="A167" s="77" t="s">
        <v>169</v>
      </c>
      <c r="B167" s="78" t="s">
        <v>1</v>
      </c>
      <c r="C167" s="78" t="s">
        <v>2</v>
      </c>
      <c r="D167" s="67" t="s">
        <v>230</v>
      </c>
      <c r="E167" s="67" t="str">
        <f>E86</f>
        <v>Poziom studiów               (I, II, III stopień)</v>
      </c>
      <c r="F167" s="67" t="s">
        <v>3</v>
      </c>
      <c r="G167" s="78" t="s">
        <v>4</v>
      </c>
      <c r="H167" s="183" t="str">
        <f>H86</f>
        <v>Liczba godzin ponadwymiarowych do rozliczenia</v>
      </c>
      <c r="I167" s="184"/>
      <c r="J167" s="185" t="str">
        <f>J86</f>
        <v>Liczba zrealizowanych godzin ponadwymiarowych we wskazanym okresie</v>
      </c>
      <c r="K167" s="186"/>
      <c r="L167" s="183" t="s">
        <v>196</v>
      </c>
      <c r="M167" s="184"/>
      <c r="N167" s="176" t="s">
        <v>174</v>
      </c>
      <c r="O167" s="178"/>
      <c r="P167" s="176" t="s">
        <v>11</v>
      </c>
      <c r="Q167" s="178"/>
      <c r="R167" s="176" t="s">
        <v>170</v>
      </c>
      <c r="S167" s="177"/>
      <c r="T167" s="177"/>
      <c r="U167" s="177"/>
      <c r="V167" s="177"/>
      <c r="W167" s="177"/>
      <c r="X167" s="178"/>
    </row>
    <row r="168" spans="1:24" ht="39.75" customHeight="1" x14ac:dyDescent="0.2">
      <c r="A168" s="68" t="str">
        <f t="shared" ref="A168:C177" si="42">IF(A49=0,"",A49)</f>
        <v/>
      </c>
      <c r="B168" s="81" t="str">
        <f t="shared" si="42"/>
        <v/>
      </c>
      <c r="C168" s="81" t="str">
        <f t="shared" si="42"/>
        <v/>
      </c>
      <c r="D168" s="68" t="str">
        <f>IF(OR(D49="niestacjonarne",D49="staż art.",D49="podyplomowe",D49="kurs przygotowawczy",D49="kurs konsultacyjny"),D49,"")</f>
        <v/>
      </c>
      <c r="E168" s="68" t="str">
        <f t="shared" ref="E168:E177" si="43">IF(D168="","",E49)</f>
        <v/>
      </c>
      <c r="F168" s="68" t="str">
        <f t="shared" ref="F168:F177" si="44">IF(D168="","",F49)</f>
        <v/>
      </c>
      <c r="G168" s="68" t="str">
        <f t="shared" ref="G168:G177" si="45">IF(D168="","",G49)</f>
        <v/>
      </c>
      <c r="H168" s="147" t="str">
        <f t="shared" ref="H168:H177" si="46">IF(D168="","",M49)</f>
        <v/>
      </c>
      <c r="I168" s="148"/>
      <c r="J168" s="149"/>
      <c r="K168" s="150"/>
      <c r="L168" s="151" t="str">
        <f>IF(H168="","",H168-J168)</f>
        <v/>
      </c>
      <c r="M168" s="152"/>
      <c r="N168" s="153" t="str">
        <f t="shared" ref="N168:N177" si="47">IF(D168="","",N49)</f>
        <v/>
      </c>
      <c r="O168" s="154"/>
      <c r="P168" s="153" t="str">
        <f>IF(D168="","",J168*N168)</f>
        <v/>
      </c>
      <c r="Q168" s="154"/>
      <c r="R168" s="68" t="str">
        <f t="shared" ref="R168:R177" si="48">IF(D168="","",R49)</f>
        <v/>
      </c>
      <c r="S168" s="68" t="str">
        <f t="shared" ref="S168:S177" si="49">IF(D168="","",S49)</f>
        <v/>
      </c>
      <c r="T168" s="68" t="str">
        <f t="shared" ref="T168:T177" si="50">IF(D168="","",T49)</f>
        <v/>
      </c>
      <c r="U168" s="68" t="str">
        <f t="shared" ref="U168:U177" si="51">IF(D168="","",U49)</f>
        <v/>
      </c>
      <c r="V168" s="68" t="str">
        <f t="shared" ref="V168:V177" si="52">IF(D168="","",V49)</f>
        <v/>
      </c>
      <c r="W168" s="68" t="str">
        <f t="shared" ref="W168:W177" si="53">IF(D168="","",W49)</f>
        <v/>
      </c>
      <c r="X168" s="72" t="str">
        <f t="shared" ref="X168:X177" si="54">IF(G168="","",IF(D168="STAŻ ART.","0",IF(D168="STACJONARNE","3",IF(D168="NIESTACJONARNE","3",IF(D168="PODYPLOMOWE","3",IF(D168="KURS PRZYGOTOWAWCZY","3",IF(D168="KURS KONSULTACYJNY","3",IF(D168="STACJONARNE PB","3"))))))))</f>
        <v/>
      </c>
    </row>
    <row r="169" spans="1:24" ht="39.75" customHeight="1" x14ac:dyDescent="0.2">
      <c r="A169" s="68" t="str">
        <f t="shared" si="42"/>
        <v/>
      </c>
      <c r="B169" s="81" t="str">
        <f t="shared" si="42"/>
        <v/>
      </c>
      <c r="C169" s="81" t="str">
        <f t="shared" si="42"/>
        <v/>
      </c>
      <c r="D169" s="68" t="str">
        <f t="shared" ref="D169:D177" si="55">IF(OR(D50="niestacjonarne",D50="staż art.",D50="podyplomowe",D50="kurs przygotowawczy",D50="kurs konsultacyjny"),D50,"")</f>
        <v/>
      </c>
      <c r="E169" s="68" t="str">
        <f t="shared" si="43"/>
        <v/>
      </c>
      <c r="F169" s="68" t="str">
        <f t="shared" si="44"/>
        <v/>
      </c>
      <c r="G169" s="81" t="str">
        <f t="shared" si="45"/>
        <v/>
      </c>
      <c r="H169" s="130" t="str">
        <f t="shared" si="46"/>
        <v/>
      </c>
      <c r="I169" s="131"/>
      <c r="J169" s="133"/>
      <c r="K169" s="134"/>
      <c r="L169" s="155" t="str">
        <f t="shared" ref="L169:L177" si="56">IF(H169="","",H169-J169)</f>
        <v/>
      </c>
      <c r="M169" s="155"/>
      <c r="N169" s="132" t="str">
        <f t="shared" si="47"/>
        <v/>
      </c>
      <c r="O169" s="132"/>
      <c r="P169" s="132" t="str">
        <f t="shared" ref="P169:P177" si="57">IF(D169="","",J169*N169)</f>
        <v/>
      </c>
      <c r="Q169" s="132"/>
      <c r="R169" s="68" t="str">
        <f t="shared" si="48"/>
        <v/>
      </c>
      <c r="S169" s="68" t="str">
        <f t="shared" si="49"/>
        <v/>
      </c>
      <c r="T169" s="68" t="str">
        <f t="shared" si="50"/>
        <v/>
      </c>
      <c r="U169" s="68" t="str">
        <f t="shared" si="51"/>
        <v/>
      </c>
      <c r="V169" s="68" t="str">
        <f t="shared" si="52"/>
        <v/>
      </c>
      <c r="W169" s="68" t="str">
        <f t="shared" si="53"/>
        <v/>
      </c>
      <c r="X169" s="72" t="str">
        <f t="shared" si="54"/>
        <v/>
      </c>
    </row>
    <row r="170" spans="1:24" ht="39.75" customHeight="1" x14ac:dyDescent="0.2">
      <c r="A170" s="68" t="str">
        <f t="shared" si="42"/>
        <v/>
      </c>
      <c r="B170" s="81" t="str">
        <f t="shared" si="42"/>
        <v/>
      </c>
      <c r="C170" s="81" t="str">
        <f t="shared" si="42"/>
        <v/>
      </c>
      <c r="D170" s="68" t="str">
        <f t="shared" si="55"/>
        <v/>
      </c>
      <c r="E170" s="68" t="str">
        <f t="shared" si="43"/>
        <v/>
      </c>
      <c r="F170" s="68" t="str">
        <f t="shared" si="44"/>
        <v/>
      </c>
      <c r="G170" s="81" t="str">
        <f t="shared" si="45"/>
        <v/>
      </c>
      <c r="H170" s="130" t="str">
        <f t="shared" si="46"/>
        <v/>
      </c>
      <c r="I170" s="131"/>
      <c r="J170" s="133"/>
      <c r="K170" s="134"/>
      <c r="L170" s="155" t="str">
        <f>IF(H170="","",H170-J170)</f>
        <v/>
      </c>
      <c r="M170" s="155"/>
      <c r="N170" s="132" t="str">
        <f t="shared" si="47"/>
        <v/>
      </c>
      <c r="O170" s="132"/>
      <c r="P170" s="132" t="str">
        <f t="shared" si="57"/>
        <v/>
      </c>
      <c r="Q170" s="132"/>
      <c r="R170" s="68" t="str">
        <f t="shared" si="48"/>
        <v/>
      </c>
      <c r="S170" s="68" t="str">
        <f t="shared" si="49"/>
        <v/>
      </c>
      <c r="T170" s="68" t="str">
        <f t="shared" si="50"/>
        <v/>
      </c>
      <c r="U170" s="68" t="str">
        <f t="shared" si="51"/>
        <v/>
      </c>
      <c r="V170" s="68" t="str">
        <f t="shared" si="52"/>
        <v/>
      </c>
      <c r="W170" s="68" t="str">
        <f t="shared" si="53"/>
        <v/>
      </c>
      <c r="X170" s="72" t="str">
        <f t="shared" si="54"/>
        <v/>
      </c>
    </row>
    <row r="171" spans="1:24" ht="39.75" customHeight="1" x14ac:dyDescent="0.2">
      <c r="A171" s="68" t="str">
        <f t="shared" si="42"/>
        <v/>
      </c>
      <c r="B171" s="81" t="str">
        <f t="shared" si="42"/>
        <v/>
      </c>
      <c r="C171" s="81" t="str">
        <f t="shared" si="42"/>
        <v/>
      </c>
      <c r="D171" s="68" t="str">
        <f t="shared" si="55"/>
        <v/>
      </c>
      <c r="E171" s="68" t="str">
        <f t="shared" si="43"/>
        <v/>
      </c>
      <c r="F171" s="68" t="str">
        <f t="shared" si="44"/>
        <v/>
      </c>
      <c r="G171" s="81" t="str">
        <f t="shared" si="45"/>
        <v/>
      </c>
      <c r="H171" s="130" t="str">
        <f t="shared" si="46"/>
        <v/>
      </c>
      <c r="I171" s="131"/>
      <c r="J171" s="133"/>
      <c r="K171" s="134"/>
      <c r="L171" s="155" t="str">
        <f t="shared" si="56"/>
        <v/>
      </c>
      <c r="M171" s="155"/>
      <c r="N171" s="132" t="str">
        <f t="shared" si="47"/>
        <v/>
      </c>
      <c r="O171" s="132"/>
      <c r="P171" s="132" t="str">
        <f t="shared" si="57"/>
        <v/>
      </c>
      <c r="Q171" s="132"/>
      <c r="R171" s="68" t="str">
        <f t="shared" si="48"/>
        <v/>
      </c>
      <c r="S171" s="68" t="str">
        <f t="shared" si="49"/>
        <v/>
      </c>
      <c r="T171" s="68" t="str">
        <f t="shared" si="50"/>
        <v/>
      </c>
      <c r="U171" s="68" t="str">
        <f t="shared" si="51"/>
        <v/>
      </c>
      <c r="V171" s="68" t="str">
        <f t="shared" si="52"/>
        <v/>
      </c>
      <c r="W171" s="68" t="str">
        <f t="shared" si="53"/>
        <v/>
      </c>
      <c r="X171" s="72" t="str">
        <f t="shared" si="54"/>
        <v/>
      </c>
    </row>
    <row r="172" spans="1:24" ht="39.75" customHeight="1" x14ac:dyDescent="0.2">
      <c r="A172" s="68" t="str">
        <f t="shared" si="42"/>
        <v/>
      </c>
      <c r="B172" s="81" t="str">
        <f t="shared" si="42"/>
        <v/>
      </c>
      <c r="C172" s="81" t="str">
        <f t="shared" si="42"/>
        <v/>
      </c>
      <c r="D172" s="68" t="str">
        <f t="shared" si="55"/>
        <v/>
      </c>
      <c r="E172" s="68" t="str">
        <f t="shared" si="43"/>
        <v/>
      </c>
      <c r="F172" s="68" t="str">
        <f t="shared" si="44"/>
        <v/>
      </c>
      <c r="G172" s="81" t="str">
        <f t="shared" si="45"/>
        <v/>
      </c>
      <c r="H172" s="130" t="str">
        <f t="shared" si="46"/>
        <v/>
      </c>
      <c r="I172" s="131"/>
      <c r="J172" s="133"/>
      <c r="K172" s="134"/>
      <c r="L172" s="155" t="str">
        <f t="shared" si="56"/>
        <v/>
      </c>
      <c r="M172" s="155"/>
      <c r="N172" s="132" t="str">
        <f t="shared" si="47"/>
        <v/>
      </c>
      <c r="O172" s="132"/>
      <c r="P172" s="132" t="str">
        <f t="shared" si="57"/>
        <v/>
      </c>
      <c r="Q172" s="132"/>
      <c r="R172" s="68" t="str">
        <f t="shared" si="48"/>
        <v/>
      </c>
      <c r="S172" s="68" t="str">
        <f t="shared" si="49"/>
        <v/>
      </c>
      <c r="T172" s="68" t="str">
        <f t="shared" si="50"/>
        <v/>
      </c>
      <c r="U172" s="68" t="str">
        <f t="shared" si="51"/>
        <v/>
      </c>
      <c r="V172" s="68" t="str">
        <f t="shared" si="52"/>
        <v/>
      </c>
      <c r="W172" s="68" t="str">
        <f t="shared" si="53"/>
        <v/>
      </c>
      <c r="X172" s="72" t="str">
        <f t="shared" si="54"/>
        <v/>
      </c>
    </row>
    <row r="173" spans="1:24" ht="39.75" customHeight="1" x14ac:dyDescent="0.2">
      <c r="A173" s="68" t="str">
        <f t="shared" si="42"/>
        <v/>
      </c>
      <c r="B173" s="81" t="str">
        <f t="shared" si="42"/>
        <v/>
      </c>
      <c r="C173" s="81" t="str">
        <f t="shared" si="42"/>
        <v/>
      </c>
      <c r="D173" s="68" t="str">
        <f>IF(OR(D54="niestacjonarne",D54="staż art.",D54="podyplomowe",D54="kurs przygotowawczy",D54="kurs konsultacyjny"),D54,"")</f>
        <v/>
      </c>
      <c r="E173" s="68" t="str">
        <f t="shared" si="43"/>
        <v/>
      </c>
      <c r="F173" s="68" t="str">
        <f t="shared" si="44"/>
        <v/>
      </c>
      <c r="G173" s="81" t="str">
        <f t="shared" si="45"/>
        <v/>
      </c>
      <c r="H173" s="130" t="str">
        <f t="shared" si="46"/>
        <v/>
      </c>
      <c r="I173" s="131"/>
      <c r="J173" s="133"/>
      <c r="K173" s="134"/>
      <c r="L173" s="155" t="str">
        <f>IF(H173="","",H173-J173)</f>
        <v/>
      </c>
      <c r="M173" s="155"/>
      <c r="N173" s="132" t="str">
        <f t="shared" si="47"/>
        <v/>
      </c>
      <c r="O173" s="132"/>
      <c r="P173" s="132" t="str">
        <f t="shared" si="57"/>
        <v/>
      </c>
      <c r="Q173" s="132"/>
      <c r="R173" s="68" t="str">
        <f t="shared" si="48"/>
        <v/>
      </c>
      <c r="S173" s="68" t="str">
        <f t="shared" si="49"/>
        <v/>
      </c>
      <c r="T173" s="68" t="str">
        <f t="shared" si="50"/>
        <v/>
      </c>
      <c r="U173" s="68" t="str">
        <f t="shared" si="51"/>
        <v/>
      </c>
      <c r="V173" s="68" t="str">
        <f t="shared" si="52"/>
        <v/>
      </c>
      <c r="W173" s="68" t="str">
        <f t="shared" si="53"/>
        <v/>
      </c>
      <c r="X173" s="72" t="str">
        <f t="shared" si="54"/>
        <v/>
      </c>
    </row>
    <row r="174" spans="1:24" ht="39.75" customHeight="1" x14ac:dyDescent="0.2">
      <c r="A174" s="68" t="str">
        <f t="shared" si="42"/>
        <v/>
      </c>
      <c r="B174" s="81" t="str">
        <f t="shared" si="42"/>
        <v/>
      </c>
      <c r="C174" s="81" t="str">
        <f t="shared" si="42"/>
        <v/>
      </c>
      <c r="D174" s="68" t="str">
        <f>IF(OR(D55="niestacjonarne",D55="staż art.",D55="podyplomowe",D55="kurs przygotowawczy",D55="kurs konsultacyjny"),D55,"")</f>
        <v/>
      </c>
      <c r="E174" s="68" t="str">
        <f t="shared" si="43"/>
        <v/>
      </c>
      <c r="F174" s="68" t="str">
        <f t="shared" si="44"/>
        <v/>
      </c>
      <c r="G174" s="81" t="str">
        <f t="shared" si="45"/>
        <v/>
      </c>
      <c r="H174" s="130" t="str">
        <f t="shared" si="46"/>
        <v/>
      </c>
      <c r="I174" s="131"/>
      <c r="J174" s="133"/>
      <c r="K174" s="134"/>
      <c r="L174" s="155" t="str">
        <f t="shared" si="56"/>
        <v/>
      </c>
      <c r="M174" s="155"/>
      <c r="N174" s="132" t="str">
        <f t="shared" si="47"/>
        <v/>
      </c>
      <c r="O174" s="132"/>
      <c r="P174" s="132" t="str">
        <f t="shared" si="57"/>
        <v/>
      </c>
      <c r="Q174" s="132"/>
      <c r="R174" s="68" t="str">
        <f t="shared" si="48"/>
        <v/>
      </c>
      <c r="S174" s="68" t="str">
        <f t="shared" si="49"/>
        <v/>
      </c>
      <c r="T174" s="68" t="str">
        <f t="shared" si="50"/>
        <v/>
      </c>
      <c r="U174" s="68" t="str">
        <f t="shared" si="51"/>
        <v/>
      </c>
      <c r="V174" s="68" t="str">
        <f t="shared" si="52"/>
        <v/>
      </c>
      <c r="W174" s="68" t="str">
        <f t="shared" si="53"/>
        <v/>
      </c>
      <c r="X174" s="72" t="str">
        <f t="shared" si="54"/>
        <v/>
      </c>
    </row>
    <row r="175" spans="1:24" ht="39.75" customHeight="1" x14ac:dyDescent="0.2">
      <c r="A175" s="68" t="str">
        <f t="shared" si="42"/>
        <v/>
      </c>
      <c r="B175" s="81" t="str">
        <f t="shared" si="42"/>
        <v/>
      </c>
      <c r="C175" s="81" t="str">
        <f t="shared" si="42"/>
        <v/>
      </c>
      <c r="D175" s="68" t="str">
        <f t="shared" si="55"/>
        <v/>
      </c>
      <c r="E175" s="68" t="str">
        <f t="shared" si="43"/>
        <v/>
      </c>
      <c r="F175" s="68" t="str">
        <f t="shared" si="44"/>
        <v/>
      </c>
      <c r="G175" s="81" t="str">
        <f t="shared" si="45"/>
        <v/>
      </c>
      <c r="H175" s="130" t="str">
        <f t="shared" si="46"/>
        <v/>
      </c>
      <c r="I175" s="131"/>
      <c r="J175" s="133"/>
      <c r="K175" s="134"/>
      <c r="L175" s="155" t="str">
        <f>IF(H175="","",H175-J175)</f>
        <v/>
      </c>
      <c r="M175" s="155"/>
      <c r="N175" s="132" t="str">
        <f t="shared" si="47"/>
        <v/>
      </c>
      <c r="O175" s="132"/>
      <c r="P175" s="132" t="str">
        <f t="shared" si="57"/>
        <v/>
      </c>
      <c r="Q175" s="132"/>
      <c r="R175" s="68" t="str">
        <f t="shared" si="48"/>
        <v/>
      </c>
      <c r="S175" s="68" t="str">
        <f t="shared" si="49"/>
        <v/>
      </c>
      <c r="T175" s="68" t="str">
        <f t="shared" si="50"/>
        <v/>
      </c>
      <c r="U175" s="68" t="str">
        <f t="shared" si="51"/>
        <v/>
      </c>
      <c r="V175" s="68" t="str">
        <f t="shared" si="52"/>
        <v/>
      </c>
      <c r="W175" s="68" t="str">
        <f t="shared" si="53"/>
        <v/>
      </c>
      <c r="X175" s="72" t="str">
        <f t="shared" si="54"/>
        <v/>
      </c>
    </row>
    <row r="176" spans="1:24" ht="39.75" customHeight="1" x14ac:dyDescent="0.2">
      <c r="A176" s="68" t="str">
        <f t="shared" si="42"/>
        <v/>
      </c>
      <c r="B176" s="81" t="str">
        <f t="shared" si="42"/>
        <v/>
      </c>
      <c r="C176" s="81" t="str">
        <f t="shared" si="42"/>
        <v/>
      </c>
      <c r="D176" s="68" t="str">
        <f t="shared" si="55"/>
        <v/>
      </c>
      <c r="E176" s="68" t="str">
        <f t="shared" si="43"/>
        <v/>
      </c>
      <c r="F176" s="68" t="str">
        <f t="shared" si="44"/>
        <v/>
      </c>
      <c r="G176" s="81" t="str">
        <f t="shared" si="45"/>
        <v/>
      </c>
      <c r="H176" s="130" t="str">
        <f t="shared" si="46"/>
        <v/>
      </c>
      <c r="I176" s="131"/>
      <c r="J176" s="133"/>
      <c r="K176" s="134"/>
      <c r="L176" s="155" t="str">
        <f>IF(H176="","",H176-J176)</f>
        <v/>
      </c>
      <c r="M176" s="155"/>
      <c r="N176" s="132" t="str">
        <f t="shared" si="47"/>
        <v/>
      </c>
      <c r="O176" s="132"/>
      <c r="P176" s="132" t="str">
        <f t="shared" si="57"/>
        <v/>
      </c>
      <c r="Q176" s="132"/>
      <c r="R176" s="68" t="str">
        <f t="shared" si="48"/>
        <v/>
      </c>
      <c r="S176" s="68" t="str">
        <f t="shared" si="49"/>
        <v/>
      </c>
      <c r="T176" s="68" t="str">
        <f t="shared" si="50"/>
        <v/>
      </c>
      <c r="U176" s="68" t="str">
        <f t="shared" si="51"/>
        <v/>
      </c>
      <c r="V176" s="68" t="str">
        <f t="shared" si="52"/>
        <v/>
      </c>
      <c r="W176" s="68" t="str">
        <f t="shared" si="53"/>
        <v/>
      </c>
      <c r="X176" s="72" t="str">
        <f t="shared" si="54"/>
        <v/>
      </c>
    </row>
    <row r="177" spans="1:24" ht="39.75" customHeight="1" thickBot="1" x14ac:dyDescent="0.25">
      <c r="A177" s="68" t="str">
        <f t="shared" si="42"/>
        <v/>
      </c>
      <c r="B177" s="81" t="str">
        <f t="shared" si="42"/>
        <v/>
      </c>
      <c r="C177" s="81" t="str">
        <f t="shared" si="42"/>
        <v/>
      </c>
      <c r="D177" s="68" t="str">
        <f t="shared" si="55"/>
        <v/>
      </c>
      <c r="E177" s="68" t="str">
        <f t="shared" si="43"/>
        <v/>
      </c>
      <c r="F177" s="68" t="str">
        <f t="shared" si="44"/>
        <v/>
      </c>
      <c r="G177" s="81" t="str">
        <f t="shared" si="45"/>
        <v/>
      </c>
      <c r="H177" s="156" t="str">
        <f t="shared" si="46"/>
        <v/>
      </c>
      <c r="I177" s="157"/>
      <c r="J177" s="158"/>
      <c r="K177" s="159"/>
      <c r="L177" s="221" t="str">
        <f t="shared" si="56"/>
        <v/>
      </c>
      <c r="M177" s="222"/>
      <c r="N177" s="132" t="str">
        <f t="shared" si="47"/>
        <v/>
      </c>
      <c r="O177" s="132"/>
      <c r="P177" s="163" t="str">
        <f t="shared" si="57"/>
        <v/>
      </c>
      <c r="Q177" s="164"/>
      <c r="R177" s="68" t="str">
        <f t="shared" si="48"/>
        <v/>
      </c>
      <c r="S177" s="68" t="str">
        <f t="shared" si="49"/>
        <v/>
      </c>
      <c r="T177" s="68" t="str">
        <f t="shared" si="50"/>
        <v/>
      </c>
      <c r="U177" s="68" t="str">
        <f t="shared" si="51"/>
        <v/>
      </c>
      <c r="V177" s="68" t="str">
        <f t="shared" si="52"/>
        <v/>
      </c>
      <c r="W177" s="68" t="str">
        <f t="shared" si="53"/>
        <v/>
      </c>
      <c r="X177" s="72" t="str">
        <f t="shared" si="54"/>
        <v/>
      </c>
    </row>
    <row r="178" spans="1:24" ht="15" customHeight="1" thickBot="1" x14ac:dyDescent="0.25">
      <c r="A178" s="19"/>
      <c r="B178" s="19"/>
      <c r="C178" s="19"/>
      <c r="D178" s="19"/>
      <c r="E178" s="19"/>
      <c r="F178" s="19"/>
      <c r="G178" s="21" t="s">
        <v>171</v>
      </c>
      <c r="H178" s="124">
        <f>SUM(H168:I177)</f>
        <v>0</v>
      </c>
      <c r="I178" s="125"/>
      <c r="J178" s="124">
        <f>SUM(J168:K177)</f>
        <v>0</v>
      </c>
      <c r="K178" s="125"/>
      <c r="L178" s="126"/>
      <c r="M178" s="126"/>
      <c r="N178" s="126"/>
      <c r="O178" s="126"/>
      <c r="P178" s="128">
        <f>SUM(P168:Q177)</f>
        <v>0</v>
      </c>
      <c r="Q178" s="129"/>
      <c r="R178" s="22"/>
      <c r="S178" s="92"/>
      <c r="T178" s="22"/>
      <c r="U178" s="22"/>
      <c r="V178" s="22"/>
      <c r="W178" s="22"/>
      <c r="X178" s="22"/>
    </row>
    <row r="179" spans="1:24" s="31" customFormat="1" ht="14.4" thickBot="1" x14ac:dyDescent="0.35">
      <c r="A179" s="36" t="s">
        <v>12</v>
      </c>
      <c r="B179" s="31" t="s">
        <v>10</v>
      </c>
      <c r="N179" s="37"/>
      <c r="O179" s="37"/>
      <c r="S179" s="88"/>
    </row>
    <row r="180" spans="1:24" s="31" customFormat="1" ht="18" thickBot="1" x14ac:dyDescent="0.35">
      <c r="H180" s="64"/>
      <c r="I180" s="65"/>
      <c r="J180" s="65"/>
      <c r="K180" s="66" t="s">
        <v>194</v>
      </c>
      <c r="L180" s="135" t="str">
        <f>IF((H178-J178)=0,"BRAK",H178-J178)</f>
        <v>BRAK</v>
      </c>
      <c r="M180" s="135"/>
      <c r="N180" s="136" t="s">
        <v>195</v>
      </c>
      <c r="O180" s="136"/>
      <c r="P180" s="136"/>
      <c r="Q180" s="136"/>
      <c r="R180" s="136"/>
      <c r="S180" s="136"/>
      <c r="T180" s="136"/>
      <c r="U180" s="137"/>
    </row>
    <row r="181" spans="1:24" s="31" customFormat="1" ht="12.75" x14ac:dyDescent="0.2">
      <c r="L181" s="107"/>
      <c r="S181" s="88"/>
    </row>
    <row r="182" spans="1:24" s="31" customFormat="1" ht="12.75" x14ac:dyDescent="0.2">
      <c r="S182" s="88"/>
    </row>
    <row r="183" spans="1:24" s="31" customFormat="1" ht="12.75" x14ac:dyDescent="0.2">
      <c r="B183" s="38"/>
      <c r="C183" s="38"/>
      <c r="S183" s="88"/>
    </row>
    <row r="184" spans="1:24" s="31" customFormat="1" ht="12.75" x14ac:dyDescent="0.2">
      <c r="S184" s="88"/>
    </row>
    <row r="185" spans="1:24" s="31" customFormat="1" ht="12.75" x14ac:dyDescent="0.2">
      <c r="S185" s="88"/>
    </row>
    <row r="186" spans="1:24" s="31" customFormat="1" ht="12.75" x14ac:dyDescent="0.2">
      <c r="B186" s="138"/>
      <c r="C186" s="138"/>
      <c r="F186" s="138"/>
      <c r="G186" s="138"/>
      <c r="H186" s="138"/>
      <c r="I186" s="138"/>
      <c r="M186" s="138"/>
      <c r="N186" s="138"/>
      <c r="O186" s="138"/>
      <c r="P186" s="138"/>
      <c r="Q186" s="138"/>
      <c r="R186" s="138"/>
      <c r="S186" s="138"/>
      <c r="T186" s="138"/>
      <c r="U186" s="138"/>
    </row>
    <row r="187" spans="1:24" s="31" customFormat="1" ht="12.75" x14ac:dyDescent="0.2">
      <c r="F187" s="138"/>
      <c r="G187" s="138"/>
      <c r="H187" s="138"/>
      <c r="I187" s="138"/>
      <c r="M187" s="138" t="s">
        <v>192</v>
      </c>
      <c r="N187" s="138"/>
      <c r="O187" s="138"/>
      <c r="P187" s="138"/>
      <c r="Q187" s="138"/>
      <c r="R187" s="138"/>
      <c r="S187" s="138"/>
      <c r="T187" s="138"/>
      <c r="U187" s="138"/>
    </row>
    <row r="188" spans="1:24" s="31" customFormat="1" x14ac:dyDescent="0.25">
      <c r="B188" s="138"/>
      <c r="C188" s="138"/>
      <c r="F188" s="138" t="s">
        <v>197</v>
      </c>
      <c r="G188" s="138"/>
      <c r="H188" s="138"/>
      <c r="I188" s="138"/>
      <c r="M188" s="138" t="s">
        <v>188</v>
      </c>
      <c r="N188" s="138"/>
      <c r="O188" s="138"/>
      <c r="P188" s="138"/>
      <c r="Q188" s="138"/>
      <c r="R188" s="138"/>
      <c r="S188" s="138"/>
      <c r="T188" s="138"/>
      <c r="U188" s="138"/>
    </row>
    <row r="189" spans="1:24" s="31" customFormat="1" ht="15" customHeight="1" x14ac:dyDescent="0.2">
      <c r="F189" s="40"/>
      <c r="G189" s="40"/>
      <c r="H189" s="40"/>
      <c r="I189" s="40"/>
      <c r="N189" s="41"/>
      <c r="O189" s="41"/>
      <c r="P189" s="41"/>
      <c r="S189" s="88"/>
    </row>
    <row r="190" spans="1:24" s="31" customFormat="1" ht="14.25" customHeight="1" x14ac:dyDescent="0.2">
      <c r="B190" s="142"/>
      <c r="C190" s="142"/>
      <c r="F190" s="143"/>
      <c r="G190" s="143"/>
      <c r="H190" s="143"/>
      <c r="I190" s="143"/>
      <c r="J190" s="41"/>
      <c r="K190" s="41"/>
      <c r="L190" s="41"/>
      <c r="M190" s="41"/>
      <c r="N190" s="41"/>
      <c r="O190" s="41"/>
      <c r="P190" s="41"/>
      <c r="Q190" s="41"/>
      <c r="S190" s="88"/>
    </row>
    <row r="191" spans="1:24" s="31" customFormat="1" ht="12.75" customHeight="1" x14ac:dyDescent="0.2">
      <c r="B191" s="144"/>
      <c r="C191" s="144"/>
      <c r="D191" s="38"/>
      <c r="E191" s="38"/>
      <c r="F191" s="139"/>
      <c r="G191" s="139"/>
      <c r="H191" s="139"/>
      <c r="I191" s="139"/>
      <c r="J191" s="42"/>
      <c r="K191" s="42"/>
      <c r="L191" s="42"/>
      <c r="M191" s="145"/>
      <c r="N191" s="145"/>
      <c r="O191" s="145"/>
      <c r="P191" s="145"/>
      <c r="Q191" s="145"/>
      <c r="R191" s="145"/>
      <c r="S191" s="145"/>
      <c r="T191" s="145"/>
      <c r="U191" s="145"/>
    </row>
    <row r="192" spans="1:24" s="31" customFormat="1" ht="12.75" x14ac:dyDescent="0.2">
      <c r="B192" s="142" t="s">
        <v>176</v>
      </c>
      <c r="C192" s="142"/>
      <c r="D192" s="38"/>
      <c r="E192" s="38"/>
      <c r="F192" s="143" t="s">
        <v>190</v>
      </c>
      <c r="G192" s="143"/>
      <c r="H192" s="143"/>
      <c r="I192" s="143"/>
      <c r="J192" s="42"/>
      <c r="K192" s="42"/>
      <c r="L192" s="42"/>
      <c r="M192" s="142" t="s">
        <v>191</v>
      </c>
      <c r="N192" s="142"/>
      <c r="O192" s="142"/>
      <c r="P192" s="142"/>
      <c r="Q192" s="142"/>
      <c r="R192" s="142"/>
      <c r="S192" s="142"/>
      <c r="T192" s="142"/>
      <c r="U192" s="142"/>
    </row>
    <row r="193" spans="1:24" s="31" customFormat="1" ht="12.75" customHeight="1" x14ac:dyDescent="0.25">
      <c r="B193" s="144" t="s">
        <v>198</v>
      </c>
      <c r="C193" s="144"/>
      <c r="D193" s="38"/>
      <c r="E193" s="38"/>
      <c r="F193" s="139" t="s">
        <v>202</v>
      </c>
      <c r="G193" s="139"/>
      <c r="H193" s="139"/>
      <c r="I193" s="139"/>
      <c r="J193" s="42"/>
      <c r="K193" s="42"/>
      <c r="L193" s="42"/>
      <c r="M193" s="145" t="s">
        <v>189</v>
      </c>
      <c r="N193" s="145"/>
      <c r="O193" s="145"/>
      <c r="P193" s="145"/>
      <c r="Q193" s="145"/>
      <c r="R193" s="145"/>
      <c r="S193" s="145"/>
      <c r="T193" s="145"/>
      <c r="U193" s="145"/>
    </row>
    <row r="194" spans="1:24" s="31" customFormat="1" ht="12.75" customHeight="1" x14ac:dyDescent="0.2">
      <c r="B194" s="102"/>
      <c r="C194" s="102"/>
      <c r="D194" s="38"/>
      <c r="E194" s="38"/>
      <c r="F194" s="139" t="s">
        <v>201</v>
      </c>
      <c r="G194" s="139"/>
      <c r="H194" s="139"/>
      <c r="I194" s="139"/>
      <c r="J194" s="42"/>
      <c r="K194" s="42"/>
      <c r="L194" s="42"/>
      <c r="M194" s="101"/>
      <c r="N194" s="101"/>
      <c r="O194" s="101"/>
      <c r="P194" s="101"/>
      <c r="Q194" s="101"/>
      <c r="R194" s="101"/>
      <c r="S194" s="101"/>
      <c r="T194" s="101"/>
      <c r="U194" s="101"/>
    </row>
    <row r="195" spans="1:24" s="31" customFormat="1" ht="12.75" customHeight="1" x14ac:dyDescent="0.2">
      <c r="B195" s="102"/>
      <c r="C195" s="102"/>
      <c r="D195" s="38"/>
      <c r="E195" s="38"/>
      <c r="F195" s="100"/>
      <c r="G195" s="100"/>
      <c r="H195" s="100"/>
      <c r="I195" s="100"/>
      <c r="J195" s="42"/>
      <c r="K195" s="42"/>
      <c r="L195" s="42"/>
      <c r="M195" s="101"/>
      <c r="N195" s="101"/>
      <c r="O195" s="101"/>
      <c r="P195" s="101"/>
      <c r="Q195" s="101"/>
      <c r="R195" s="101"/>
      <c r="S195" s="101"/>
      <c r="T195" s="101"/>
      <c r="U195" s="101"/>
    </row>
    <row r="196" spans="1:24" s="115" customFormat="1" ht="12.75" x14ac:dyDescent="0.2">
      <c r="B196" s="118"/>
      <c r="C196" s="118"/>
      <c r="D196" s="119"/>
      <c r="E196" s="119"/>
      <c r="F196" s="140"/>
      <c r="G196" s="140"/>
      <c r="H196" s="140"/>
      <c r="I196" s="140"/>
      <c r="J196" s="120"/>
      <c r="K196" s="120"/>
      <c r="L196" s="120"/>
      <c r="M196" s="121"/>
      <c r="N196" s="121"/>
      <c r="O196" s="114" t="s">
        <v>221</v>
      </c>
      <c r="P196" s="141">
        <f ca="1">TODAY()</f>
        <v>43311</v>
      </c>
      <c r="Q196" s="141"/>
      <c r="R196" s="141"/>
      <c r="S196" s="118"/>
      <c r="T196" s="121"/>
      <c r="U196" s="121"/>
    </row>
    <row r="197" spans="1:24" ht="12.75" x14ac:dyDescent="0.2"/>
    <row r="198" spans="1:24" ht="12.75" x14ac:dyDescent="0.2"/>
    <row r="199" spans="1:24" s="31" customFormat="1" ht="12.75" x14ac:dyDescent="0.2">
      <c r="B199" s="111"/>
      <c r="C199" s="111"/>
      <c r="D199" s="38"/>
      <c r="E199" s="38"/>
      <c r="F199" s="110"/>
      <c r="G199" s="110"/>
      <c r="H199" s="110"/>
      <c r="I199" s="110"/>
      <c r="J199" s="42"/>
      <c r="K199" s="42"/>
      <c r="L199" s="42"/>
      <c r="M199" s="108"/>
      <c r="N199" s="108"/>
      <c r="O199" s="103"/>
      <c r="P199" s="109"/>
      <c r="Q199" s="109"/>
      <c r="R199" s="109"/>
      <c r="S199" s="110"/>
      <c r="T199" s="108"/>
      <c r="U199" s="108"/>
    </row>
    <row r="200" spans="1:24" s="31" customFormat="1" ht="21" x14ac:dyDescent="0.4">
      <c r="A200" s="160" t="s">
        <v>277</v>
      </c>
      <c r="B200" s="160"/>
      <c r="C200" s="160"/>
      <c r="D200" s="106" t="s">
        <v>237</v>
      </c>
      <c r="E200" s="106"/>
      <c r="F200" s="106"/>
      <c r="G200" s="106"/>
      <c r="H200" s="106"/>
      <c r="I200" s="106"/>
      <c r="J200" s="106"/>
      <c r="K200" s="106"/>
      <c r="L200" s="106"/>
      <c r="M200" s="106"/>
      <c r="N200" s="106"/>
      <c r="O200" s="106"/>
      <c r="P200" s="106"/>
    </row>
    <row r="201" spans="1:24" s="31" customFormat="1" ht="22.5" customHeight="1" x14ac:dyDescent="0.25">
      <c r="A201" s="58"/>
      <c r="B201" s="58"/>
      <c r="C201" s="58"/>
      <c r="G201" s="86" t="s">
        <v>178</v>
      </c>
      <c r="H201" s="161"/>
      <c r="I201" s="161"/>
      <c r="J201" s="161"/>
      <c r="K201" s="49"/>
      <c r="L201" s="86" t="s">
        <v>179</v>
      </c>
      <c r="M201" s="161"/>
      <c r="N201" s="161"/>
      <c r="O201" s="161"/>
      <c r="P201" s="161"/>
      <c r="Q201" s="161"/>
      <c r="S201" s="88"/>
    </row>
    <row r="202" spans="1:24" s="31" customFormat="1" ht="18" x14ac:dyDescent="0.25">
      <c r="A202" s="58"/>
      <c r="B202" s="58"/>
      <c r="C202" s="58"/>
      <c r="G202" s="86"/>
      <c r="H202" s="61"/>
      <c r="I202" s="61"/>
      <c r="J202" s="61"/>
      <c r="K202" s="49"/>
      <c r="L202" s="86"/>
      <c r="M202" s="61"/>
      <c r="N202" s="61"/>
      <c r="O202" s="61"/>
      <c r="P202" s="61"/>
      <c r="Q202" s="61"/>
      <c r="S202" s="88"/>
    </row>
    <row r="203" spans="1:24" s="31" customFormat="1" ht="18" x14ac:dyDescent="0.25">
      <c r="A203" s="58"/>
      <c r="B203" s="58"/>
      <c r="C203" s="58"/>
      <c r="G203" s="86"/>
      <c r="H203" s="61"/>
      <c r="I203" s="61"/>
      <c r="J203" s="61"/>
      <c r="K203" s="49"/>
      <c r="L203" s="86"/>
      <c r="M203" s="61"/>
      <c r="N203" s="61"/>
      <c r="O203" s="61"/>
      <c r="P203" s="61"/>
      <c r="Q203" s="61"/>
      <c r="S203" s="88"/>
    </row>
    <row r="204" spans="1:24" s="31" customFormat="1" ht="12.75" x14ac:dyDescent="0.2">
      <c r="S204" s="88"/>
    </row>
    <row r="205" spans="1:24" s="28" customFormat="1" ht="13.5" customHeight="1" x14ac:dyDescent="0.35">
      <c r="A205" s="162" t="s">
        <v>180</v>
      </c>
      <c r="B205" s="162"/>
      <c r="C205" s="162"/>
      <c r="S205" s="90"/>
    </row>
    <row r="206" spans="1:24" s="31" customFormat="1" ht="36" customHeight="1" x14ac:dyDescent="0.25">
      <c r="A206" s="54" t="s">
        <v>0</v>
      </c>
      <c r="B206" s="182" t="str">
        <f>IF(B7="","",B7)</f>
        <v/>
      </c>
      <c r="C206" s="182"/>
      <c r="D206" s="182"/>
      <c r="E206" s="182"/>
      <c r="F206" s="182"/>
      <c r="G206" s="182"/>
      <c r="H206" s="182"/>
      <c r="I206" s="182"/>
      <c r="J206" s="182"/>
      <c r="S206" s="88"/>
    </row>
    <row r="207" spans="1:24" s="31" customFormat="1" ht="18.75" thickBot="1" x14ac:dyDescent="0.3">
      <c r="A207" s="30"/>
      <c r="B207" s="34"/>
      <c r="S207" s="88"/>
    </row>
    <row r="208" spans="1:24" s="15" customFormat="1" ht="79.5" customHeight="1" thickBot="1" x14ac:dyDescent="0.35">
      <c r="A208" s="77" t="s">
        <v>169</v>
      </c>
      <c r="B208" s="78" t="s">
        <v>1</v>
      </c>
      <c r="C208" s="78" t="s">
        <v>2</v>
      </c>
      <c r="D208" s="67" t="s">
        <v>230</v>
      </c>
      <c r="E208" s="67" t="str">
        <f>E86</f>
        <v>Poziom studiów               (I, II, III stopień)</v>
      </c>
      <c r="F208" s="67" t="s">
        <v>3</v>
      </c>
      <c r="G208" s="78" t="s">
        <v>4</v>
      </c>
      <c r="H208" s="183" t="str">
        <f>H86</f>
        <v>Liczba godzin ponadwymiarowych do rozliczenia</v>
      </c>
      <c r="I208" s="184"/>
      <c r="J208" s="185" t="str">
        <f>J86</f>
        <v>Liczba zrealizowanych godzin ponadwymiarowych we wskazanym okresie</v>
      </c>
      <c r="K208" s="186"/>
      <c r="L208" s="183" t="s">
        <v>196</v>
      </c>
      <c r="M208" s="184"/>
      <c r="N208" s="176" t="s">
        <v>174</v>
      </c>
      <c r="O208" s="178"/>
      <c r="P208" s="176" t="s">
        <v>11</v>
      </c>
      <c r="Q208" s="178"/>
      <c r="R208" s="176" t="s">
        <v>170</v>
      </c>
      <c r="S208" s="177"/>
      <c r="T208" s="177"/>
      <c r="U208" s="177"/>
      <c r="V208" s="177"/>
      <c r="W208" s="177"/>
      <c r="X208" s="178"/>
    </row>
    <row r="209" spans="1:24" ht="39.75" customHeight="1" x14ac:dyDescent="0.2">
      <c r="A209" s="68" t="str">
        <f t="shared" ref="A209:C218" si="58">IF(A49=0,"",A49)</f>
        <v/>
      </c>
      <c r="B209" s="81" t="str">
        <f t="shared" si="58"/>
        <v/>
      </c>
      <c r="C209" s="81" t="str">
        <f t="shared" si="58"/>
        <v/>
      </c>
      <c r="D209" s="68" t="str">
        <f>IF(OR(D49="niestacjonarne",D49="staż art.",D49="podyplomowe",D49="kurs przygotowawczy",D49="kurs konsultacyjny"),D49,"")</f>
        <v/>
      </c>
      <c r="E209" s="68" t="str">
        <f t="shared" ref="E209:E218" si="59">IF(D209="","",E49)</f>
        <v/>
      </c>
      <c r="F209" s="68" t="str">
        <f t="shared" ref="F209:F218" si="60">IF(D209="","",F49)</f>
        <v/>
      </c>
      <c r="G209" s="81" t="str">
        <f t="shared" ref="G209:G218" si="61">IF(D209="","",G49)</f>
        <v/>
      </c>
      <c r="H209" s="147" t="str">
        <f>IF(D209="","",M49)</f>
        <v/>
      </c>
      <c r="I209" s="148"/>
      <c r="J209" s="149"/>
      <c r="K209" s="150"/>
      <c r="L209" s="151" t="str">
        <f>IF(H209="","",H209-J209)</f>
        <v/>
      </c>
      <c r="M209" s="152"/>
      <c r="N209" s="153" t="str">
        <f>IF(D209="","",N49)</f>
        <v/>
      </c>
      <c r="O209" s="154"/>
      <c r="P209" s="153" t="str">
        <f>IF(D209="","",J209*N209)</f>
        <v/>
      </c>
      <c r="Q209" s="154"/>
      <c r="R209" s="68" t="str">
        <f t="shared" ref="R209:R218" si="62">IF(D209="","",R49)</f>
        <v/>
      </c>
      <c r="S209" s="68" t="str">
        <f t="shared" ref="S209:S218" si="63">IF(D209="","",S49)</f>
        <v/>
      </c>
      <c r="T209" s="68" t="str">
        <f t="shared" ref="T209:T218" si="64">IF(D209="","",T49)</f>
        <v/>
      </c>
      <c r="U209" s="68" t="str">
        <f t="shared" ref="U209:U218" si="65">IF(D209="","",U49)</f>
        <v/>
      </c>
      <c r="V209" s="68" t="str">
        <f t="shared" ref="V209:V218" si="66">IF(D209="","",V49)</f>
        <v/>
      </c>
      <c r="W209" s="68" t="str">
        <f t="shared" ref="W209:W218" si="67">IF(D209="","",W49)</f>
        <v/>
      </c>
      <c r="X209" s="68" t="str">
        <f t="shared" ref="X209:X218" si="68">IF(D209="","",X49)</f>
        <v/>
      </c>
    </row>
    <row r="210" spans="1:24" ht="39.75" customHeight="1" x14ac:dyDescent="0.2">
      <c r="A210" s="68" t="str">
        <f t="shared" si="58"/>
        <v/>
      </c>
      <c r="B210" s="81" t="str">
        <f t="shared" si="58"/>
        <v/>
      </c>
      <c r="C210" s="81" t="str">
        <f t="shared" si="58"/>
        <v/>
      </c>
      <c r="D210" s="68" t="str">
        <f t="shared" ref="D210:D218" si="69">IF(OR(D50="niestacjonarne",D50="staż art.",D50="podyplomowe",D50="kurs przygotowawczy",D50="kurs konsultacyjny"),D50,"")</f>
        <v/>
      </c>
      <c r="E210" s="68" t="str">
        <f t="shared" si="59"/>
        <v/>
      </c>
      <c r="F210" s="68" t="str">
        <f t="shared" si="60"/>
        <v/>
      </c>
      <c r="G210" s="81" t="str">
        <f t="shared" si="61"/>
        <v/>
      </c>
      <c r="H210" s="130" t="str">
        <f>IF(D210="","",M50)</f>
        <v/>
      </c>
      <c r="I210" s="131"/>
      <c r="J210" s="133"/>
      <c r="K210" s="134"/>
      <c r="L210" s="130" t="str">
        <f>IF(H210="","",H210-J210)</f>
        <v/>
      </c>
      <c r="M210" s="131"/>
      <c r="N210" s="132" t="str">
        <f t="shared" ref="N210:N218" si="70">IF(D210="","",N50)</f>
        <v/>
      </c>
      <c r="O210" s="132"/>
      <c r="P210" s="132" t="str">
        <f t="shared" ref="P210:P218" si="71">IF(D210="","",J210*N210)</f>
        <v/>
      </c>
      <c r="Q210" s="132"/>
      <c r="R210" s="68" t="str">
        <f t="shared" si="62"/>
        <v/>
      </c>
      <c r="S210" s="68" t="str">
        <f t="shared" si="63"/>
        <v/>
      </c>
      <c r="T210" s="68" t="str">
        <f t="shared" si="64"/>
        <v/>
      </c>
      <c r="U210" s="68" t="str">
        <f t="shared" si="65"/>
        <v/>
      </c>
      <c r="V210" s="68" t="str">
        <f t="shared" si="66"/>
        <v/>
      </c>
      <c r="W210" s="68" t="str">
        <f t="shared" si="67"/>
        <v/>
      </c>
      <c r="X210" s="68" t="str">
        <f t="shared" si="68"/>
        <v/>
      </c>
    </row>
    <row r="211" spans="1:24" ht="39.75" customHeight="1" x14ac:dyDescent="0.2">
      <c r="A211" s="68" t="str">
        <f t="shared" si="58"/>
        <v/>
      </c>
      <c r="B211" s="81" t="str">
        <f t="shared" si="58"/>
        <v/>
      </c>
      <c r="C211" s="81" t="str">
        <f t="shared" si="58"/>
        <v/>
      </c>
      <c r="D211" s="68" t="str">
        <f t="shared" si="69"/>
        <v/>
      </c>
      <c r="E211" s="68" t="str">
        <f t="shared" si="59"/>
        <v/>
      </c>
      <c r="F211" s="68" t="str">
        <f t="shared" si="60"/>
        <v/>
      </c>
      <c r="G211" s="81" t="str">
        <f t="shared" si="61"/>
        <v/>
      </c>
      <c r="H211" s="130" t="str">
        <f t="shared" ref="H211:H218" si="72">IF(D211="","",M51)</f>
        <v/>
      </c>
      <c r="I211" s="131"/>
      <c r="J211" s="133"/>
      <c r="K211" s="134"/>
      <c r="L211" s="130" t="str">
        <f t="shared" ref="L211:L218" si="73">IF(H211="","",H211-J211)</f>
        <v/>
      </c>
      <c r="M211" s="131"/>
      <c r="N211" s="132" t="str">
        <f t="shared" si="70"/>
        <v/>
      </c>
      <c r="O211" s="132"/>
      <c r="P211" s="132" t="str">
        <f t="shared" si="71"/>
        <v/>
      </c>
      <c r="Q211" s="132"/>
      <c r="R211" s="68" t="str">
        <f t="shared" si="62"/>
        <v/>
      </c>
      <c r="S211" s="68" t="str">
        <f t="shared" si="63"/>
        <v/>
      </c>
      <c r="T211" s="68" t="str">
        <f t="shared" si="64"/>
        <v/>
      </c>
      <c r="U211" s="68" t="str">
        <f t="shared" si="65"/>
        <v/>
      </c>
      <c r="V211" s="68" t="str">
        <f t="shared" si="66"/>
        <v/>
      </c>
      <c r="W211" s="68" t="str">
        <f t="shared" si="67"/>
        <v/>
      </c>
      <c r="X211" s="68" t="str">
        <f t="shared" si="68"/>
        <v/>
      </c>
    </row>
    <row r="212" spans="1:24" ht="39.75" customHeight="1" x14ac:dyDescent="0.2">
      <c r="A212" s="68" t="str">
        <f t="shared" si="58"/>
        <v/>
      </c>
      <c r="B212" s="81" t="str">
        <f t="shared" si="58"/>
        <v/>
      </c>
      <c r="C212" s="81" t="str">
        <f t="shared" si="58"/>
        <v/>
      </c>
      <c r="D212" s="68" t="str">
        <f t="shared" si="69"/>
        <v/>
      </c>
      <c r="E212" s="68" t="str">
        <f t="shared" si="59"/>
        <v/>
      </c>
      <c r="F212" s="68" t="str">
        <f t="shared" si="60"/>
        <v/>
      </c>
      <c r="G212" s="81" t="str">
        <f t="shared" si="61"/>
        <v/>
      </c>
      <c r="H212" s="130" t="str">
        <f t="shared" si="72"/>
        <v/>
      </c>
      <c r="I212" s="131"/>
      <c r="J212" s="133"/>
      <c r="K212" s="134"/>
      <c r="L212" s="130" t="str">
        <f t="shared" si="73"/>
        <v/>
      </c>
      <c r="M212" s="131"/>
      <c r="N212" s="132" t="str">
        <f t="shared" si="70"/>
        <v/>
      </c>
      <c r="O212" s="132"/>
      <c r="P212" s="132" t="str">
        <f t="shared" si="71"/>
        <v/>
      </c>
      <c r="Q212" s="132"/>
      <c r="R212" s="68" t="str">
        <f t="shared" si="62"/>
        <v/>
      </c>
      <c r="S212" s="68" t="str">
        <f t="shared" si="63"/>
        <v/>
      </c>
      <c r="T212" s="68" t="str">
        <f t="shared" si="64"/>
        <v/>
      </c>
      <c r="U212" s="68" t="str">
        <f t="shared" si="65"/>
        <v/>
      </c>
      <c r="V212" s="68" t="str">
        <f t="shared" si="66"/>
        <v/>
      </c>
      <c r="W212" s="68" t="str">
        <f t="shared" si="67"/>
        <v/>
      </c>
      <c r="X212" s="68" t="str">
        <f t="shared" si="68"/>
        <v/>
      </c>
    </row>
    <row r="213" spans="1:24" ht="39.75" customHeight="1" x14ac:dyDescent="0.2">
      <c r="A213" s="68" t="str">
        <f t="shared" si="58"/>
        <v/>
      </c>
      <c r="B213" s="81" t="str">
        <f t="shared" si="58"/>
        <v/>
      </c>
      <c r="C213" s="81" t="str">
        <f t="shared" si="58"/>
        <v/>
      </c>
      <c r="D213" s="68" t="str">
        <f t="shared" si="69"/>
        <v/>
      </c>
      <c r="E213" s="68" t="str">
        <f t="shared" si="59"/>
        <v/>
      </c>
      <c r="F213" s="68" t="str">
        <f t="shared" si="60"/>
        <v/>
      </c>
      <c r="G213" s="81" t="str">
        <f t="shared" si="61"/>
        <v/>
      </c>
      <c r="H213" s="130" t="str">
        <f t="shared" si="72"/>
        <v/>
      </c>
      <c r="I213" s="131"/>
      <c r="J213" s="133"/>
      <c r="K213" s="134"/>
      <c r="L213" s="130" t="str">
        <f t="shared" si="73"/>
        <v/>
      </c>
      <c r="M213" s="131"/>
      <c r="N213" s="132" t="str">
        <f t="shared" si="70"/>
        <v/>
      </c>
      <c r="O213" s="132"/>
      <c r="P213" s="132" t="str">
        <f t="shared" si="71"/>
        <v/>
      </c>
      <c r="Q213" s="132"/>
      <c r="R213" s="68" t="str">
        <f t="shared" si="62"/>
        <v/>
      </c>
      <c r="S213" s="68" t="str">
        <f t="shared" si="63"/>
        <v/>
      </c>
      <c r="T213" s="68" t="str">
        <f t="shared" si="64"/>
        <v/>
      </c>
      <c r="U213" s="68" t="str">
        <f t="shared" si="65"/>
        <v/>
      </c>
      <c r="V213" s="68" t="str">
        <f t="shared" si="66"/>
        <v/>
      </c>
      <c r="W213" s="68" t="str">
        <f t="shared" si="67"/>
        <v/>
      </c>
      <c r="X213" s="68" t="str">
        <f t="shared" si="68"/>
        <v/>
      </c>
    </row>
    <row r="214" spans="1:24" ht="39.75" customHeight="1" x14ac:dyDescent="0.2">
      <c r="A214" s="68" t="str">
        <f t="shared" si="58"/>
        <v/>
      </c>
      <c r="B214" s="81" t="str">
        <f t="shared" si="58"/>
        <v/>
      </c>
      <c r="C214" s="81" t="str">
        <f t="shared" si="58"/>
        <v/>
      </c>
      <c r="D214" s="68" t="str">
        <f t="shared" si="69"/>
        <v/>
      </c>
      <c r="E214" s="68" t="str">
        <f t="shared" si="59"/>
        <v/>
      </c>
      <c r="F214" s="68" t="str">
        <f t="shared" si="60"/>
        <v/>
      </c>
      <c r="G214" s="81" t="str">
        <f t="shared" si="61"/>
        <v/>
      </c>
      <c r="H214" s="130" t="str">
        <f t="shared" si="72"/>
        <v/>
      </c>
      <c r="I214" s="131"/>
      <c r="J214" s="133"/>
      <c r="K214" s="134"/>
      <c r="L214" s="130" t="str">
        <f t="shared" si="73"/>
        <v/>
      </c>
      <c r="M214" s="131"/>
      <c r="N214" s="132" t="str">
        <f t="shared" si="70"/>
        <v/>
      </c>
      <c r="O214" s="132"/>
      <c r="P214" s="132" t="str">
        <f t="shared" si="71"/>
        <v/>
      </c>
      <c r="Q214" s="132"/>
      <c r="R214" s="68" t="str">
        <f t="shared" si="62"/>
        <v/>
      </c>
      <c r="S214" s="68" t="str">
        <f t="shared" si="63"/>
        <v/>
      </c>
      <c r="T214" s="68" t="str">
        <f t="shared" si="64"/>
        <v/>
      </c>
      <c r="U214" s="68" t="str">
        <f t="shared" si="65"/>
        <v/>
      </c>
      <c r="V214" s="68" t="str">
        <f t="shared" si="66"/>
        <v/>
      </c>
      <c r="W214" s="68" t="str">
        <f t="shared" si="67"/>
        <v/>
      </c>
      <c r="X214" s="68" t="str">
        <f t="shared" si="68"/>
        <v/>
      </c>
    </row>
    <row r="215" spans="1:24" ht="39.75" customHeight="1" x14ac:dyDescent="0.2">
      <c r="A215" s="68" t="str">
        <f t="shared" si="58"/>
        <v/>
      </c>
      <c r="B215" s="81" t="str">
        <f t="shared" si="58"/>
        <v/>
      </c>
      <c r="C215" s="81" t="str">
        <f t="shared" si="58"/>
        <v/>
      </c>
      <c r="D215" s="68" t="str">
        <f t="shared" si="69"/>
        <v/>
      </c>
      <c r="E215" s="68" t="str">
        <f t="shared" si="59"/>
        <v/>
      </c>
      <c r="F215" s="68" t="str">
        <f t="shared" si="60"/>
        <v/>
      </c>
      <c r="G215" s="81" t="str">
        <f t="shared" si="61"/>
        <v/>
      </c>
      <c r="H215" s="130" t="str">
        <f t="shared" si="72"/>
        <v/>
      </c>
      <c r="I215" s="131"/>
      <c r="J215" s="133"/>
      <c r="K215" s="134"/>
      <c r="L215" s="130" t="str">
        <f t="shared" si="73"/>
        <v/>
      </c>
      <c r="M215" s="131"/>
      <c r="N215" s="132" t="str">
        <f t="shared" si="70"/>
        <v/>
      </c>
      <c r="O215" s="132"/>
      <c r="P215" s="132" t="str">
        <f t="shared" si="71"/>
        <v/>
      </c>
      <c r="Q215" s="132"/>
      <c r="R215" s="68" t="str">
        <f t="shared" si="62"/>
        <v/>
      </c>
      <c r="S215" s="68" t="str">
        <f t="shared" si="63"/>
        <v/>
      </c>
      <c r="T215" s="68" t="str">
        <f t="shared" si="64"/>
        <v/>
      </c>
      <c r="U215" s="68" t="str">
        <f t="shared" si="65"/>
        <v/>
      </c>
      <c r="V215" s="68" t="str">
        <f t="shared" si="66"/>
        <v/>
      </c>
      <c r="W215" s="68" t="str">
        <f t="shared" si="67"/>
        <v/>
      </c>
      <c r="X215" s="68" t="str">
        <f t="shared" si="68"/>
        <v/>
      </c>
    </row>
    <row r="216" spans="1:24" ht="39.75" customHeight="1" x14ac:dyDescent="0.2">
      <c r="A216" s="68" t="str">
        <f t="shared" si="58"/>
        <v/>
      </c>
      <c r="B216" s="81" t="str">
        <f t="shared" si="58"/>
        <v/>
      </c>
      <c r="C216" s="81" t="str">
        <f t="shared" si="58"/>
        <v/>
      </c>
      <c r="D216" s="68" t="str">
        <f t="shared" si="69"/>
        <v/>
      </c>
      <c r="E216" s="68" t="str">
        <f t="shared" si="59"/>
        <v/>
      </c>
      <c r="F216" s="68" t="str">
        <f t="shared" si="60"/>
        <v/>
      </c>
      <c r="G216" s="81" t="str">
        <f t="shared" si="61"/>
        <v/>
      </c>
      <c r="H216" s="130" t="str">
        <f t="shared" si="72"/>
        <v/>
      </c>
      <c r="I216" s="131"/>
      <c r="J216" s="133"/>
      <c r="K216" s="134"/>
      <c r="L216" s="130" t="str">
        <f t="shared" si="73"/>
        <v/>
      </c>
      <c r="M216" s="131"/>
      <c r="N216" s="132" t="str">
        <f t="shared" si="70"/>
        <v/>
      </c>
      <c r="O216" s="132"/>
      <c r="P216" s="132" t="str">
        <f t="shared" si="71"/>
        <v/>
      </c>
      <c r="Q216" s="132"/>
      <c r="R216" s="68" t="str">
        <f t="shared" si="62"/>
        <v/>
      </c>
      <c r="S216" s="68" t="str">
        <f t="shared" si="63"/>
        <v/>
      </c>
      <c r="T216" s="68" t="str">
        <f t="shared" si="64"/>
        <v/>
      </c>
      <c r="U216" s="68" t="str">
        <f t="shared" si="65"/>
        <v/>
      </c>
      <c r="V216" s="68" t="str">
        <f t="shared" si="66"/>
        <v/>
      </c>
      <c r="W216" s="68" t="str">
        <f t="shared" si="67"/>
        <v/>
      </c>
      <c r="X216" s="68" t="str">
        <f t="shared" si="68"/>
        <v/>
      </c>
    </row>
    <row r="217" spans="1:24" ht="39.75" customHeight="1" x14ac:dyDescent="0.2">
      <c r="A217" s="68" t="str">
        <f t="shared" si="58"/>
        <v/>
      </c>
      <c r="B217" s="81" t="str">
        <f t="shared" si="58"/>
        <v/>
      </c>
      <c r="C217" s="81" t="str">
        <f t="shared" si="58"/>
        <v/>
      </c>
      <c r="D217" s="68" t="str">
        <f t="shared" si="69"/>
        <v/>
      </c>
      <c r="E217" s="68" t="str">
        <f t="shared" si="59"/>
        <v/>
      </c>
      <c r="F217" s="68" t="str">
        <f t="shared" si="60"/>
        <v/>
      </c>
      <c r="G217" s="81" t="str">
        <f t="shared" si="61"/>
        <v/>
      </c>
      <c r="H217" s="130" t="str">
        <f t="shared" si="72"/>
        <v/>
      </c>
      <c r="I217" s="131"/>
      <c r="J217" s="133"/>
      <c r="K217" s="134"/>
      <c r="L217" s="130" t="str">
        <f t="shared" si="73"/>
        <v/>
      </c>
      <c r="M217" s="131"/>
      <c r="N217" s="132" t="str">
        <f t="shared" si="70"/>
        <v/>
      </c>
      <c r="O217" s="132"/>
      <c r="P217" s="132" t="str">
        <f t="shared" si="71"/>
        <v/>
      </c>
      <c r="Q217" s="132"/>
      <c r="R217" s="68" t="str">
        <f t="shared" si="62"/>
        <v/>
      </c>
      <c r="S217" s="68" t="str">
        <f t="shared" si="63"/>
        <v/>
      </c>
      <c r="T217" s="68" t="str">
        <f t="shared" si="64"/>
        <v/>
      </c>
      <c r="U217" s="68" t="str">
        <f t="shared" si="65"/>
        <v/>
      </c>
      <c r="V217" s="68" t="str">
        <f t="shared" si="66"/>
        <v/>
      </c>
      <c r="W217" s="68" t="str">
        <f t="shared" si="67"/>
        <v/>
      </c>
      <c r="X217" s="68" t="str">
        <f t="shared" si="68"/>
        <v/>
      </c>
    </row>
    <row r="218" spans="1:24" ht="39.75" customHeight="1" thickBot="1" x14ac:dyDescent="0.25">
      <c r="A218" s="68" t="str">
        <f t="shared" si="58"/>
        <v/>
      </c>
      <c r="B218" s="81" t="str">
        <f t="shared" si="58"/>
        <v/>
      </c>
      <c r="C218" s="81" t="str">
        <f t="shared" si="58"/>
        <v/>
      </c>
      <c r="D218" s="68" t="str">
        <f t="shared" si="69"/>
        <v/>
      </c>
      <c r="E218" s="68" t="str">
        <f t="shared" si="59"/>
        <v/>
      </c>
      <c r="F218" s="68" t="str">
        <f t="shared" si="60"/>
        <v/>
      </c>
      <c r="G218" s="81" t="str">
        <f t="shared" si="61"/>
        <v/>
      </c>
      <c r="H218" s="130" t="str">
        <f t="shared" si="72"/>
        <v/>
      </c>
      <c r="I218" s="131"/>
      <c r="J218" s="133"/>
      <c r="K218" s="134"/>
      <c r="L218" s="130" t="str">
        <f t="shared" si="73"/>
        <v/>
      </c>
      <c r="M218" s="131"/>
      <c r="N218" s="132" t="str">
        <f t="shared" si="70"/>
        <v/>
      </c>
      <c r="O218" s="132"/>
      <c r="P218" s="146" t="str">
        <f t="shared" si="71"/>
        <v/>
      </c>
      <c r="Q218" s="146"/>
      <c r="R218" s="68" t="str">
        <f t="shared" si="62"/>
        <v/>
      </c>
      <c r="S218" s="68" t="str">
        <f t="shared" si="63"/>
        <v/>
      </c>
      <c r="T218" s="68" t="str">
        <f t="shared" si="64"/>
        <v/>
      </c>
      <c r="U218" s="68" t="str">
        <f t="shared" si="65"/>
        <v/>
      </c>
      <c r="V218" s="68" t="str">
        <f t="shared" si="66"/>
        <v/>
      </c>
      <c r="W218" s="68" t="str">
        <f t="shared" si="67"/>
        <v/>
      </c>
      <c r="X218" s="68" t="str">
        <f t="shared" si="68"/>
        <v/>
      </c>
    </row>
    <row r="219" spans="1:24" ht="15" customHeight="1" thickBot="1" x14ac:dyDescent="0.25">
      <c r="A219" s="19"/>
      <c r="B219" s="19"/>
      <c r="C219" s="19"/>
      <c r="D219" s="19"/>
      <c r="E219" s="19"/>
      <c r="F219" s="19"/>
      <c r="G219" s="21" t="s">
        <v>171</v>
      </c>
      <c r="H219" s="124">
        <f>SUM(H209:I218)</f>
        <v>0</v>
      </c>
      <c r="I219" s="125"/>
      <c r="J219" s="124">
        <f>SUM(J209:K218)</f>
        <v>0</v>
      </c>
      <c r="K219" s="125"/>
      <c r="L219" s="126"/>
      <c r="M219" s="126"/>
      <c r="N219" s="127"/>
      <c r="O219" s="127"/>
      <c r="P219" s="128">
        <f>SUM(P209:Q218)</f>
        <v>0</v>
      </c>
      <c r="Q219" s="129"/>
      <c r="R219" s="22"/>
      <c r="S219" s="92"/>
      <c r="T219" s="22"/>
      <c r="U219" s="22"/>
      <c r="V219" s="22"/>
      <c r="W219" s="22"/>
      <c r="X219" s="22"/>
    </row>
    <row r="220" spans="1:24" s="31" customFormat="1" ht="14.4" thickBot="1" x14ac:dyDescent="0.35">
      <c r="A220" s="36" t="s">
        <v>12</v>
      </c>
      <c r="B220" s="31" t="s">
        <v>10</v>
      </c>
      <c r="N220" s="37"/>
      <c r="O220" s="37"/>
      <c r="S220" s="88"/>
    </row>
    <row r="221" spans="1:24" s="31" customFormat="1" ht="18" thickBot="1" x14ac:dyDescent="0.35">
      <c r="H221" s="64"/>
      <c r="I221" s="65"/>
      <c r="J221" s="65"/>
      <c r="K221" s="66" t="s">
        <v>194</v>
      </c>
      <c r="L221" s="135" t="str">
        <f>IF((H219-J219)=0,"BRAK",H219-J219)</f>
        <v>BRAK</v>
      </c>
      <c r="M221" s="135"/>
      <c r="N221" s="136" t="s">
        <v>195</v>
      </c>
      <c r="O221" s="136"/>
      <c r="P221" s="136"/>
      <c r="Q221" s="136"/>
      <c r="R221" s="136"/>
      <c r="S221" s="136"/>
      <c r="T221" s="136"/>
      <c r="U221" s="137"/>
    </row>
    <row r="222" spans="1:24" s="31" customFormat="1" ht="12.75" x14ac:dyDescent="0.2">
      <c r="L222" s="107"/>
      <c r="S222" s="88"/>
    </row>
    <row r="223" spans="1:24" s="31" customFormat="1" ht="12.75" x14ac:dyDescent="0.2">
      <c r="S223" s="88"/>
    </row>
    <row r="224" spans="1:24" s="31" customFormat="1" ht="12.75" x14ac:dyDescent="0.2">
      <c r="B224" s="38"/>
      <c r="C224" s="38"/>
      <c r="S224" s="88"/>
    </row>
    <row r="225" spans="2:21" s="31" customFormat="1" ht="12.75" x14ac:dyDescent="0.2">
      <c r="S225" s="88"/>
    </row>
    <row r="226" spans="2:21" s="31" customFormat="1" ht="12.75" x14ac:dyDescent="0.2">
      <c r="S226" s="88"/>
    </row>
    <row r="227" spans="2:21" s="31" customFormat="1" ht="12.75" x14ac:dyDescent="0.2">
      <c r="B227" s="138"/>
      <c r="C227" s="138"/>
      <c r="F227" s="138"/>
      <c r="G227" s="138"/>
      <c r="H227" s="138"/>
      <c r="I227" s="138"/>
      <c r="M227" s="138"/>
      <c r="N227" s="138"/>
      <c r="O227" s="138"/>
      <c r="P227" s="138"/>
      <c r="Q227" s="138"/>
      <c r="R227" s="138"/>
      <c r="S227" s="138"/>
      <c r="T227" s="138"/>
      <c r="U227" s="138"/>
    </row>
    <row r="228" spans="2:21" s="31" customFormat="1" ht="12.75" x14ac:dyDescent="0.2">
      <c r="F228" s="138"/>
      <c r="G228" s="138"/>
      <c r="H228" s="138"/>
      <c r="I228" s="138"/>
      <c r="M228" s="138" t="s">
        <v>192</v>
      </c>
      <c r="N228" s="138"/>
      <c r="O228" s="138"/>
      <c r="P228" s="138"/>
      <c r="Q228" s="138"/>
      <c r="R228" s="138"/>
      <c r="S228" s="138"/>
      <c r="T228" s="138"/>
      <c r="U228" s="138"/>
    </row>
    <row r="229" spans="2:21" s="31" customFormat="1" x14ac:dyDescent="0.25">
      <c r="B229" s="138"/>
      <c r="C229" s="138"/>
      <c r="F229" s="138" t="s">
        <v>197</v>
      </c>
      <c r="G229" s="138"/>
      <c r="H229" s="138"/>
      <c r="I229" s="138"/>
      <c r="M229" s="138" t="s">
        <v>188</v>
      </c>
      <c r="N229" s="138"/>
      <c r="O229" s="138"/>
      <c r="P229" s="138"/>
      <c r="Q229" s="138"/>
      <c r="R229" s="138"/>
      <c r="S229" s="138"/>
      <c r="T229" s="138"/>
      <c r="U229" s="138"/>
    </row>
    <row r="230" spans="2:21" s="31" customFormat="1" ht="15" customHeight="1" x14ac:dyDescent="0.2">
      <c r="F230" s="40"/>
      <c r="G230" s="40"/>
      <c r="H230" s="40"/>
      <c r="I230" s="40"/>
      <c r="N230" s="41"/>
      <c r="O230" s="41"/>
      <c r="P230" s="41"/>
      <c r="S230" s="88"/>
    </row>
    <row r="231" spans="2:21" s="31" customFormat="1" ht="14.25" customHeight="1" x14ac:dyDescent="0.2">
      <c r="B231" s="142"/>
      <c r="C231" s="142"/>
      <c r="F231" s="143"/>
      <c r="G231" s="143"/>
      <c r="H231" s="143"/>
      <c r="I231" s="143"/>
      <c r="J231" s="41"/>
      <c r="K231" s="41"/>
      <c r="L231" s="41"/>
      <c r="M231" s="41"/>
      <c r="N231" s="41"/>
      <c r="O231" s="41"/>
      <c r="P231" s="41"/>
      <c r="Q231" s="41"/>
      <c r="S231" s="88"/>
    </row>
    <row r="232" spans="2:21" s="31" customFormat="1" ht="12.75" customHeight="1" x14ac:dyDescent="0.2">
      <c r="B232" s="144"/>
      <c r="C232" s="144"/>
      <c r="D232" s="38"/>
      <c r="E232" s="38"/>
      <c r="F232" s="139"/>
      <c r="G232" s="139"/>
      <c r="H232" s="139"/>
      <c r="I232" s="139"/>
      <c r="J232" s="42"/>
      <c r="K232" s="42"/>
      <c r="L232" s="42"/>
      <c r="M232" s="145"/>
      <c r="N232" s="145"/>
      <c r="O232" s="145"/>
      <c r="P232" s="145"/>
      <c r="Q232" s="145"/>
      <c r="R232" s="145"/>
      <c r="S232" s="145"/>
      <c r="T232" s="145"/>
      <c r="U232" s="145"/>
    </row>
    <row r="233" spans="2:21" s="31" customFormat="1" ht="12.75" x14ac:dyDescent="0.2">
      <c r="B233" s="142" t="s">
        <v>176</v>
      </c>
      <c r="C233" s="142"/>
      <c r="D233" s="38"/>
      <c r="E233" s="38"/>
      <c r="F233" s="143" t="s">
        <v>190</v>
      </c>
      <c r="G233" s="143"/>
      <c r="H233" s="143"/>
      <c r="I233" s="143"/>
      <c r="J233" s="42"/>
      <c r="K233" s="42"/>
      <c r="L233" s="42"/>
      <c r="M233" s="142" t="s">
        <v>191</v>
      </c>
      <c r="N233" s="142"/>
      <c r="O233" s="142"/>
      <c r="P233" s="142"/>
      <c r="Q233" s="142"/>
      <c r="R233" s="142"/>
      <c r="S233" s="142"/>
      <c r="T233" s="142"/>
      <c r="U233" s="142"/>
    </row>
    <row r="234" spans="2:21" s="31" customFormat="1" ht="12.75" customHeight="1" x14ac:dyDescent="0.25">
      <c r="B234" s="144" t="s">
        <v>198</v>
      </c>
      <c r="C234" s="144"/>
      <c r="D234" s="38"/>
      <c r="E234" s="38"/>
      <c r="F234" s="139" t="s">
        <v>202</v>
      </c>
      <c r="G234" s="139"/>
      <c r="H234" s="139"/>
      <c r="I234" s="139"/>
      <c r="J234" s="42"/>
      <c r="K234" s="42"/>
      <c r="L234" s="42"/>
      <c r="M234" s="145" t="s">
        <v>189</v>
      </c>
      <c r="N234" s="145"/>
      <c r="O234" s="145"/>
      <c r="P234" s="145"/>
      <c r="Q234" s="145"/>
      <c r="R234" s="145"/>
      <c r="S234" s="145"/>
      <c r="T234" s="145"/>
      <c r="U234" s="145"/>
    </row>
    <row r="235" spans="2:21" s="31" customFormat="1" ht="12.75" customHeight="1" x14ac:dyDescent="0.2">
      <c r="B235" s="111"/>
      <c r="C235" s="111"/>
      <c r="D235" s="38"/>
      <c r="E235" s="38"/>
      <c r="F235" s="139" t="s">
        <v>201</v>
      </c>
      <c r="G235" s="139"/>
      <c r="H235" s="139"/>
      <c r="I235" s="139"/>
      <c r="J235" s="42"/>
      <c r="K235" s="42"/>
      <c r="L235" s="42"/>
      <c r="M235" s="108"/>
      <c r="N235" s="108"/>
      <c r="O235" s="108"/>
      <c r="P235" s="108"/>
      <c r="Q235" s="108"/>
      <c r="R235" s="108"/>
      <c r="S235" s="108"/>
      <c r="T235" s="108"/>
      <c r="U235" s="108"/>
    </row>
    <row r="236" spans="2:21" s="31" customFormat="1" ht="12.75" customHeight="1" x14ac:dyDescent="0.2">
      <c r="B236" s="111"/>
      <c r="C236" s="111"/>
      <c r="D236" s="38"/>
      <c r="E236" s="38"/>
      <c r="F236" s="110"/>
      <c r="G236" s="110"/>
      <c r="H236" s="110"/>
      <c r="I236" s="110"/>
      <c r="J236" s="42"/>
      <c r="K236" s="42"/>
      <c r="L236" s="42"/>
      <c r="M236" s="108"/>
      <c r="N236" s="108"/>
      <c r="O236" s="108"/>
      <c r="P236" s="108"/>
      <c r="Q236" s="108"/>
      <c r="R236" s="108"/>
      <c r="S236" s="108"/>
      <c r="T236" s="108"/>
      <c r="U236" s="108"/>
    </row>
    <row r="237" spans="2:21" s="115" customFormat="1" ht="12.75" x14ac:dyDescent="0.2">
      <c r="B237" s="118"/>
      <c r="C237" s="118"/>
      <c r="D237" s="119"/>
      <c r="E237" s="119"/>
      <c r="F237" s="140"/>
      <c r="G237" s="140"/>
      <c r="H237" s="140"/>
      <c r="I237" s="140"/>
      <c r="J237" s="120"/>
      <c r="K237" s="120"/>
      <c r="L237" s="120"/>
      <c r="M237" s="121"/>
      <c r="N237" s="121"/>
      <c r="O237" s="114" t="s">
        <v>221</v>
      </c>
      <c r="P237" s="141">
        <f ca="1">TODAY()</f>
        <v>43311</v>
      </c>
      <c r="Q237" s="141"/>
      <c r="R237" s="141"/>
      <c r="S237" s="118"/>
      <c r="T237" s="121"/>
      <c r="U237" s="121"/>
    </row>
    <row r="238" spans="2:21" ht="12.75" x14ac:dyDescent="0.2"/>
    <row r="239" spans="2:21" ht="12.75" x14ac:dyDescent="0.2"/>
    <row r="240" spans="2:21" ht="12.75" x14ac:dyDescent="0.2"/>
    <row r="241" ht="12.75" hidden="1" x14ac:dyDescent="0.2"/>
    <row r="242" ht="12.75" hidden="1" x14ac:dyDescent="0.2"/>
    <row r="243" ht="12.75" hidden="1" x14ac:dyDescent="0.2"/>
    <row r="244" ht="12.75" hidden="1" x14ac:dyDescent="0.2"/>
    <row r="245" ht="12.75" hidden="1" x14ac:dyDescent="0.2"/>
    <row r="246" ht="12.75" hidden="1" x14ac:dyDescent="0.2"/>
    <row r="247" ht="12.75" hidden="1" x14ac:dyDescent="0.2"/>
    <row r="248" ht="12.75" hidden="1" x14ac:dyDescent="0.2"/>
    <row r="249" ht="12.75" hidden="1" x14ac:dyDescent="0.2"/>
    <row r="250" ht="12.75" hidden="1" x14ac:dyDescent="0.2"/>
    <row r="251" ht="12.75" hidden="1" x14ac:dyDescent="0.2"/>
    <row r="252" ht="12.75" hidden="1" x14ac:dyDescent="0.2"/>
    <row r="253" ht="12.75" hidden="1" x14ac:dyDescent="0.2"/>
    <row r="254" ht="12.75" hidden="1" x14ac:dyDescent="0.2"/>
    <row r="255" ht="12.75" hidden="1" x14ac:dyDescent="0.2"/>
    <row r="256" ht="12.75" hidden="1" x14ac:dyDescent="0.2"/>
    <row r="257" ht="12.75" hidden="1" x14ac:dyDescent="0.2"/>
    <row r="258" ht="12.75" hidden="1" x14ac:dyDescent="0.2"/>
    <row r="259" ht="12.75" hidden="1" x14ac:dyDescent="0.2"/>
    <row r="260" ht="12.75" hidden="1" x14ac:dyDescent="0.2"/>
    <row r="261" ht="12.75" hidden="1" x14ac:dyDescent="0.2"/>
    <row r="262" ht="12.75" hidden="1" x14ac:dyDescent="0.2"/>
    <row r="263" ht="12.75" hidden="1" x14ac:dyDescent="0.2"/>
    <row r="264" ht="12.75" hidden="1" x14ac:dyDescent="0.2"/>
    <row r="265" ht="12.75" hidden="1" x14ac:dyDescent="0.2"/>
    <row r="266" ht="12.75" hidden="1" x14ac:dyDescent="0.2"/>
    <row r="267" ht="12.75" hidden="1" x14ac:dyDescent="0.2"/>
    <row r="268" ht="12.75" hidden="1" x14ac:dyDescent="0.2"/>
    <row r="269" ht="12.75" hidden="1" x14ac:dyDescent="0.2"/>
    <row r="270" ht="12.75" hidden="1" x14ac:dyDescent="0.2"/>
    <row r="271" ht="12.75" hidden="1" x14ac:dyDescent="0.2"/>
    <row r="272" ht="12.75" hidden="1" x14ac:dyDescent="0.2"/>
    <row r="273" ht="12.75" hidden="1" x14ac:dyDescent="0.2"/>
    <row r="274" ht="12.75" hidden="1" x14ac:dyDescent="0.2"/>
    <row r="275" ht="12.75" hidden="1" x14ac:dyDescent="0.2"/>
    <row r="276" ht="12.75" hidden="1" x14ac:dyDescent="0.2"/>
    <row r="277" ht="12.75" hidden="1" x14ac:dyDescent="0.2"/>
    <row r="278" ht="12.75" hidden="1" x14ac:dyDescent="0.2"/>
    <row r="279" ht="12.75" hidden="1" x14ac:dyDescent="0.2"/>
    <row r="280" ht="12.75" hidden="1" x14ac:dyDescent="0.2"/>
    <row r="281" ht="12.75" hidden="1" x14ac:dyDescent="0.2"/>
    <row r="282" ht="12.75" hidden="1" x14ac:dyDescent="0.2"/>
    <row r="283" ht="12.75" hidden="1" x14ac:dyDescent="0.2"/>
    <row r="284" ht="12.75" hidden="1" x14ac:dyDescent="0.2"/>
    <row r="285" ht="12.75" hidden="1" x14ac:dyDescent="0.2"/>
    <row r="286" ht="12.75" hidden="1" x14ac:dyDescent="0.2"/>
    <row r="287" ht="12.75" hidden="1" x14ac:dyDescent="0.2"/>
    <row r="288" ht="12.75" hidden="1" x14ac:dyDescent="0.2"/>
    <row r="289" ht="12.75" hidden="1" x14ac:dyDescent="0.2"/>
    <row r="290" ht="12.75" hidden="1" x14ac:dyDescent="0.2"/>
    <row r="291" ht="12.75" hidden="1" x14ac:dyDescent="0.2"/>
    <row r="292" ht="12.75" hidden="1" x14ac:dyDescent="0.2"/>
    <row r="293" ht="12.75" hidden="1" x14ac:dyDescent="0.2"/>
    <row r="294" ht="12.75" hidden="1" x14ac:dyDescent="0.2"/>
    <row r="295" ht="12.75" hidden="1" x14ac:dyDescent="0.2"/>
    <row r="296" ht="12.75" hidden="1" x14ac:dyDescent="0.2"/>
    <row r="297" ht="12.75" hidden="1" x14ac:dyDescent="0.2"/>
    <row r="298" ht="12.75" hidden="1" x14ac:dyDescent="0.2"/>
    <row r="299" ht="12.75" hidden="1" x14ac:dyDescent="0.2"/>
    <row r="300" ht="12.75" hidden="1" x14ac:dyDescent="0.2"/>
    <row r="301" ht="12.75" hidden="1" x14ac:dyDescent="0.2"/>
    <row r="302" ht="12.75" hidden="1" x14ac:dyDescent="0.2"/>
    <row r="303" ht="12.75" hidden="1" x14ac:dyDescent="0.2"/>
    <row r="304" ht="12.75" hidden="1" x14ac:dyDescent="0.2"/>
    <row r="305" ht="12.75" hidden="1" x14ac:dyDescent="0.2"/>
    <row r="306" ht="12.75" hidden="1" x14ac:dyDescent="0.2"/>
    <row r="307" ht="12.75" hidden="1" x14ac:dyDescent="0.2"/>
    <row r="308" ht="12.75" hidden="1" x14ac:dyDescent="0.2"/>
    <row r="309" ht="12.75" hidden="1" x14ac:dyDescent="0.2"/>
  </sheetData>
  <sheetProtection insertColumns="0" deleteColumns="0"/>
  <dataConsolidate/>
  <mergeCells count="425">
    <mergeCell ref="J212:K212"/>
    <mergeCell ref="H129:I129"/>
    <mergeCell ref="N170:O170"/>
    <mergeCell ref="L177:M177"/>
    <mergeCell ref="H211:I211"/>
    <mergeCell ref="H212:I212"/>
    <mergeCell ref="J72:S72"/>
    <mergeCell ref="J73:S74"/>
    <mergeCell ref="E72:H72"/>
    <mergeCell ref="E74:H74"/>
    <mergeCell ref="J210:K210"/>
    <mergeCell ref="J211:K211"/>
    <mergeCell ref="B206:J206"/>
    <mergeCell ref="H208:I208"/>
    <mergeCell ref="J208:K208"/>
    <mergeCell ref="L208:M208"/>
    <mergeCell ref="N208:O208"/>
    <mergeCell ref="P208:Q208"/>
    <mergeCell ref="R208:X208"/>
    <mergeCell ref="M160:Q160"/>
    <mergeCell ref="F187:I187"/>
    <mergeCell ref="M187:U187"/>
    <mergeCell ref="M188:U188"/>
    <mergeCell ref="P170:Q170"/>
    <mergeCell ref="R167:X167"/>
    <mergeCell ref="H171:I171"/>
    <mergeCell ref="N173:O173"/>
    <mergeCell ref="P173:Q173"/>
    <mergeCell ref="N174:O174"/>
    <mergeCell ref="J171:K171"/>
    <mergeCell ref="L171:M171"/>
    <mergeCell ref="L172:M172"/>
    <mergeCell ref="E67:H68"/>
    <mergeCell ref="N128:O128"/>
    <mergeCell ref="P128:Q128"/>
    <mergeCell ref="H127:I127"/>
    <mergeCell ref="J129:K129"/>
    <mergeCell ref="L129:M129"/>
    <mergeCell ref="N129:O129"/>
    <mergeCell ref="P129:Q129"/>
    <mergeCell ref="H94:I94"/>
    <mergeCell ref="J94:K94"/>
    <mergeCell ref="N91:O91"/>
    <mergeCell ref="P91:Q91"/>
    <mergeCell ref="N92:O92"/>
    <mergeCell ref="P92:Q92"/>
    <mergeCell ref="H93:I93"/>
    <mergeCell ref="H96:I96"/>
    <mergeCell ref="H160:J160"/>
    <mergeCell ref="L175:M175"/>
    <mergeCell ref="N175:O175"/>
    <mergeCell ref="P175:Q175"/>
    <mergeCell ref="H167:I167"/>
    <mergeCell ref="J167:K167"/>
    <mergeCell ref="L167:M167"/>
    <mergeCell ref="B165:J165"/>
    <mergeCell ref="N167:O167"/>
    <mergeCell ref="P167:Q167"/>
    <mergeCell ref="H173:I173"/>
    <mergeCell ref="J173:K173"/>
    <mergeCell ref="J168:K168"/>
    <mergeCell ref="N172:O172"/>
    <mergeCell ref="P172:Q172"/>
    <mergeCell ref="L173:M173"/>
    <mergeCell ref="H174:I174"/>
    <mergeCell ref="J174:K174"/>
    <mergeCell ref="L174:M174"/>
    <mergeCell ref="N171:O171"/>
    <mergeCell ref="P171:Q171"/>
    <mergeCell ref="N169:O169"/>
    <mergeCell ref="P169:Q169"/>
    <mergeCell ref="P168:Q168"/>
    <mergeCell ref="A159:C159"/>
    <mergeCell ref="P56:Q56"/>
    <mergeCell ref="P57:Q57"/>
    <mergeCell ref="L86:M86"/>
    <mergeCell ref="B73:C74"/>
    <mergeCell ref="A83:C83"/>
    <mergeCell ref="N88:O88"/>
    <mergeCell ref="P88:Q88"/>
    <mergeCell ref="N89:O89"/>
    <mergeCell ref="P89:Q89"/>
    <mergeCell ref="L87:M87"/>
    <mergeCell ref="H86:I86"/>
    <mergeCell ref="J86:K86"/>
    <mergeCell ref="H87:I87"/>
    <mergeCell ref="L139:M139"/>
    <mergeCell ref="N139:U139"/>
    <mergeCell ref="R86:X86"/>
    <mergeCell ref="L93:M93"/>
    <mergeCell ref="L96:M96"/>
    <mergeCell ref="H88:I88"/>
    <mergeCell ref="J93:K93"/>
    <mergeCell ref="L89:M89"/>
    <mergeCell ref="L92:M92"/>
    <mergeCell ref="L94:M94"/>
    <mergeCell ref="H130:I130"/>
    <mergeCell ref="J130:K130"/>
    <mergeCell ref="J131:K131"/>
    <mergeCell ref="L131:M131"/>
    <mergeCell ref="N131:O131"/>
    <mergeCell ref="P131:Q131"/>
    <mergeCell ref="H131:I131"/>
    <mergeCell ref="J128:K128"/>
    <mergeCell ref="H119:J119"/>
    <mergeCell ref="M119:Q119"/>
    <mergeCell ref="L127:M127"/>
    <mergeCell ref="N127:O127"/>
    <mergeCell ref="P127:Q127"/>
    <mergeCell ref="H91:I91"/>
    <mergeCell ref="T33:V33"/>
    <mergeCell ref="U17:V17"/>
    <mergeCell ref="U18:V18"/>
    <mergeCell ref="J88:K88"/>
    <mergeCell ref="J89:K89"/>
    <mergeCell ref="J90:K90"/>
    <mergeCell ref="J91:K91"/>
    <mergeCell ref="J92:K92"/>
    <mergeCell ref="H89:I89"/>
    <mergeCell ref="H92:I92"/>
    <mergeCell ref="L90:M90"/>
    <mergeCell ref="H90:I90"/>
    <mergeCell ref="J87:K87"/>
    <mergeCell ref="N86:O86"/>
    <mergeCell ref="P86:Q86"/>
    <mergeCell ref="N87:O87"/>
    <mergeCell ref="P87:Q87"/>
    <mergeCell ref="H79:J79"/>
    <mergeCell ref="M79:Q79"/>
    <mergeCell ref="L91:M91"/>
    <mergeCell ref="U13:V13"/>
    <mergeCell ref="N58:O58"/>
    <mergeCell ref="P49:Q49"/>
    <mergeCell ref="U14:V14"/>
    <mergeCell ref="U15:V15"/>
    <mergeCell ref="U20:V20"/>
    <mergeCell ref="U21:V21"/>
    <mergeCell ref="U22:V22"/>
    <mergeCell ref="U16:V16"/>
    <mergeCell ref="H33:Q33"/>
    <mergeCell ref="H34:Q35"/>
    <mergeCell ref="V34:X34"/>
    <mergeCell ref="U25:V25"/>
    <mergeCell ref="U23:V23"/>
    <mergeCell ref="U24:V24"/>
    <mergeCell ref="P50:Q50"/>
    <mergeCell ref="N13:T13"/>
    <mergeCell ref="B43:J43"/>
    <mergeCell ref="N56:O56"/>
    <mergeCell ref="U19:V19"/>
    <mergeCell ref="P37:R37"/>
    <mergeCell ref="A82:C82"/>
    <mergeCell ref="B84:J84"/>
    <mergeCell ref="P76:R76"/>
    <mergeCell ref="R48:X48"/>
    <mergeCell ref="P59:Q59"/>
    <mergeCell ref="A39:C39"/>
    <mergeCell ref="A78:C78"/>
    <mergeCell ref="P39:V39"/>
    <mergeCell ref="N90:O90"/>
    <mergeCell ref="P90:Q90"/>
    <mergeCell ref="L88:M88"/>
    <mergeCell ref="A2:C2"/>
    <mergeCell ref="B72:C72"/>
    <mergeCell ref="N48:O48"/>
    <mergeCell ref="N49:O49"/>
    <mergeCell ref="N50:O50"/>
    <mergeCell ref="P48:Q48"/>
    <mergeCell ref="B33:C33"/>
    <mergeCell ref="B34:C35"/>
    <mergeCell ref="B7:J7"/>
    <mergeCell ref="P58:Q58"/>
    <mergeCell ref="N51:O51"/>
    <mergeCell ref="N52:O52"/>
    <mergeCell ref="P53:Q53"/>
    <mergeCell ref="P54:Q54"/>
    <mergeCell ref="P51:Q51"/>
    <mergeCell ref="P52:Q52"/>
    <mergeCell ref="N53:O53"/>
    <mergeCell ref="N54:O54"/>
    <mergeCell ref="N55:O55"/>
    <mergeCell ref="P55:Q55"/>
    <mergeCell ref="A47:C47"/>
    <mergeCell ref="A12:C12"/>
    <mergeCell ref="N57:O57"/>
    <mergeCell ref="O2:U2"/>
    <mergeCell ref="R126:X126"/>
    <mergeCell ref="A122:C122"/>
    <mergeCell ref="A123:C123"/>
    <mergeCell ref="L130:M130"/>
    <mergeCell ref="N130:O130"/>
    <mergeCell ref="P130:Q130"/>
    <mergeCell ref="J127:K127"/>
    <mergeCell ref="L128:M128"/>
    <mergeCell ref="N93:O93"/>
    <mergeCell ref="P93:Q93"/>
    <mergeCell ref="N96:O96"/>
    <mergeCell ref="P96:Q96"/>
    <mergeCell ref="B124:J124"/>
    <mergeCell ref="H126:I126"/>
    <mergeCell ref="J126:K126"/>
    <mergeCell ref="L126:M126"/>
    <mergeCell ref="N126:O126"/>
    <mergeCell ref="P126:Q126"/>
    <mergeCell ref="B111:C111"/>
    <mergeCell ref="H128:I128"/>
    <mergeCell ref="N94:O94"/>
    <mergeCell ref="J96:K96"/>
    <mergeCell ref="M107:U107"/>
    <mergeCell ref="M108:U108"/>
    <mergeCell ref="M112:U112"/>
    <mergeCell ref="F111:I111"/>
    <mergeCell ref="N99:U99"/>
    <mergeCell ref="M113:U113"/>
    <mergeCell ref="P116:R116"/>
    <mergeCell ref="H97:I97"/>
    <mergeCell ref="J97:K97"/>
    <mergeCell ref="L97:M97"/>
    <mergeCell ref="N97:O97"/>
    <mergeCell ref="L99:M99"/>
    <mergeCell ref="P97:Q97"/>
    <mergeCell ref="F113:I113"/>
    <mergeCell ref="M106:U106"/>
    <mergeCell ref="M111:U111"/>
    <mergeCell ref="P94:Q94"/>
    <mergeCell ref="P95:Q95"/>
    <mergeCell ref="F106:I106"/>
    <mergeCell ref="F107:I107"/>
    <mergeCell ref="H95:I95"/>
    <mergeCell ref="J95:K95"/>
    <mergeCell ref="L95:M95"/>
    <mergeCell ref="N95:O95"/>
    <mergeCell ref="H170:I170"/>
    <mergeCell ref="L168:M168"/>
    <mergeCell ref="J169:K169"/>
    <mergeCell ref="L169:M169"/>
    <mergeCell ref="J170:K170"/>
    <mergeCell ref="L170:M170"/>
    <mergeCell ref="N168:O168"/>
    <mergeCell ref="H169:I169"/>
    <mergeCell ref="H134:I134"/>
    <mergeCell ref="J134:K134"/>
    <mergeCell ref="L134:M134"/>
    <mergeCell ref="N134:O134"/>
    <mergeCell ref="P134:Q134"/>
    <mergeCell ref="H132:I132"/>
    <mergeCell ref="J132:K132"/>
    <mergeCell ref="L132:M132"/>
    <mergeCell ref="B106:C106"/>
    <mergeCell ref="F114:I114"/>
    <mergeCell ref="B100:C100"/>
    <mergeCell ref="B101:C101"/>
    <mergeCell ref="A118:C118"/>
    <mergeCell ref="B113:C113"/>
    <mergeCell ref="B112:C112"/>
    <mergeCell ref="B110:C110"/>
    <mergeCell ref="B108:C108"/>
    <mergeCell ref="F110:I110"/>
    <mergeCell ref="F108:I108"/>
    <mergeCell ref="F112:I112"/>
    <mergeCell ref="H135:I135"/>
    <mergeCell ref="J135:K135"/>
    <mergeCell ref="L135:M135"/>
    <mergeCell ref="N135:O135"/>
    <mergeCell ref="P135:Q135"/>
    <mergeCell ref="H133:I133"/>
    <mergeCell ref="N132:O132"/>
    <mergeCell ref="P132:Q132"/>
    <mergeCell ref="J133:K133"/>
    <mergeCell ref="L133:M133"/>
    <mergeCell ref="N133:O133"/>
    <mergeCell ref="P133:Q133"/>
    <mergeCell ref="H136:I136"/>
    <mergeCell ref="J136:K136"/>
    <mergeCell ref="L136:M136"/>
    <mergeCell ref="N136:O136"/>
    <mergeCell ref="P136:Q136"/>
    <mergeCell ref="H137:I137"/>
    <mergeCell ref="J137:K137"/>
    <mergeCell ref="L137:M137"/>
    <mergeCell ref="N137:O137"/>
    <mergeCell ref="P137:Q137"/>
    <mergeCell ref="B140:C140"/>
    <mergeCell ref="B141:C141"/>
    <mergeCell ref="B146:C146"/>
    <mergeCell ref="F146:I146"/>
    <mergeCell ref="M146:U146"/>
    <mergeCell ref="F147:I147"/>
    <mergeCell ref="M147:U147"/>
    <mergeCell ref="B148:C148"/>
    <mergeCell ref="F148:I148"/>
    <mergeCell ref="M148:U148"/>
    <mergeCell ref="B150:C150"/>
    <mergeCell ref="F150:I150"/>
    <mergeCell ref="B151:C151"/>
    <mergeCell ref="F151:I151"/>
    <mergeCell ref="M151:U151"/>
    <mergeCell ref="B152:C152"/>
    <mergeCell ref="F152:I152"/>
    <mergeCell ref="M152:U152"/>
    <mergeCell ref="B153:C153"/>
    <mergeCell ref="F153:I153"/>
    <mergeCell ref="M153:U153"/>
    <mergeCell ref="F154:I154"/>
    <mergeCell ref="P156:R156"/>
    <mergeCell ref="A200:C200"/>
    <mergeCell ref="H201:J201"/>
    <mergeCell ref="M201:Q201"/>
    <mergeCell ref="A205:C205"/>
    <mergeCell ref="A164:C164"/>
    <mergeCell ref="H168:I168"/>
    <mergeCell ref="P196:R196"/>
    <mergeCell ref="F194:I194"/>
    <mergeCell ref="B190:C190"/>
    <mergeCell ref="F190:I190"/>
    <mergeCell ref="B186:C186"/>
    <mergeCell ref="F186:I186"/>
    <mergeCell ref="F188:I188"/>
    <mergeCell ref="F191:I191"/>
    <mergeCell ref="F192:I192"/>
    <mergeCell ref="B188:C188"/>
    <mergeCell ref="P176:Q176"/>
    <mergeCell ref="N177:O177"/>
    <mergeCell ref="P177:Q177"/>
    <mergeCell ref="F196:I196"/>
    <mergeCell ref="H172:I172"/>
    <mergeCell ref="J172:K172"/>
    <mergeCell ref="B193:C193"/>
    <mergeCell ref="F193:I193"/>
    <mergeCell ref="M193:U193"/>
    <mergeCell ref="B191:C191"/>
    <mergeCell ref="B192:C192"/>
    <mergeCell ref="P178:Q178"/>
    <mergeCell ref="P174:Q174"/>
    <mergeCell ref="H175:I175"/>
    <mergeCell ref="H176:I176"/>
    <mergeCell ref="J175:K175"/>
    <mergeCell ref="J176:K176"/>
    <mergeCell ref="H178:I178"/>
    <mergeCell ref="L176:M176"/>
    <mergeCell ref="N176:O176"/>
    <mergeCell ref="H177:I177"/>
    <mergeCell ref="M192:U192"/>
    <mergeCell ref="J178:K178"/>
    <mergeCell ref="L178:M178"/>
    <mergeCell ref="L180:M180"/>
    <mergeCell ref="N178:O178"/>
    <mergeCell ref="J177:K177"/>
    <mergeCell ref="M191:U191"/>
    <mergeCell ref="N180:U180"/>
    <mergeCell ref="M186:U186"/>
    <mergeCell ref="H209:I209"/>
    <mergeCell ref="J209:K209"/>
    <mergeCell ref="L209:M209"/>
    <mergeCell ref="N209:O209"/>
    <mergeCell ref="P209:Q209"/>
    <mergeCell ref="L210:M210"/>
    <mergeCell ref="N210:O210"/>
    <mergeCell ref="P210:Q210"/>
    <mergeCell ref="H210:I210"/>
    <mergeCell ref="L211:M211"/>
    <mergeCell ref="N211:O211"/>
    <mergeCell ref="P211:Q211"/>
    <mergeCell ref="L212:M212"/>
    <mergeCell ref="N212:O212"/>
    <mergeCell ref="P212:Q212"/>
    <mergeCell ref="P218:Q218"/>
    <mergeCell ref="L215:M215"/>
    <mergeCell ref="N215:O215"/>
    <mergeCell ref="P215:Q215"/>
    <mergeCell ref="L216:M216"/>
    <mergeCell ref="N216:O216"/>
    <mergeCell ref="P216:Q216"/>
    <mergeCell ref="L213:M213"/>
    <mergeCell ref="N213:O213"/>
    <mergeCell ref="P213:Q213"/>
    <mergeCell ref="L214:M214"/>
    <mergeCell ref="N214:O214"/>
    <mergeCell ref="P214:Q214"/>
    <mergeCell ref="L221:M221"/>
    <mergeCell ref="N221:U221"/>
    <mergeCell ref="B227:C227"/>
    <mergeCell ref="F227:I227"/>
    <mergeCell ref="M227:U227"/>
    <mergeCell ref="F235:I235"/>
    <mergeCell ref="F237:I237"/>
    <mergeCell ref="P237:R237"/>
    <mergeCell ref="F228:I228"/>
    <mergeCell ref="M228:U228"/>
    <mergeCell ref="B229:C229"/>
    <mergeCell ref="F229:I229"/>
    <mergeCell ref="M229:U229"/>
    <mergeCell ref="B231:C231"/>
    <mergeCell ref="F231:I231"/>
    <mergeCell ref="B232:C232"/>
    <mergeCell ref="F232:I232"/>
    <mergeCell ref="M232:U232"/>
    <mergeCell ref="B233:C233"/>
    <mergeCell ref="F233:I233"/>
    <mergeCell ref="M233:U233"/>
    <mergeCell ref="B234:C234"/>
    <mergeCell ref="F234:I234"/>
    <mergeCell ref="M234:U234"/>
    <mergeCell ref="H219:I219"/>
    <mergeCell ref="J219:K219"/>
    <mergeCell ref="L219:M219"/>
    <mergeCell ref="N219:O219"/>
    <mergeCell ref="P219:Q219"/>
    <mergeCell ref="H216:I216"/>
    <mergeCell ref="H217:I217"/>
    <mergeCell ref="H218:I218"/>
    <mergeCell ref="H213:I213"/>
    <mergeCell ref="H214:I214"/>
    <mergeCell ref="H215:I215"/>
    <mergeCell ref="L217:M217"/>
    <mergeCell ref="N217:O217"/>
    <mergeCell ref="P217:Q217"/>
    <mergeCell ref="L218:M218"/>
    <mergeCell ref="N218:O218"/>
    <mergeCell ref="J213:K213"/>
    <mergeCell ref="J214:K214"/>
    <mergeCell ref="J215:K215"/>
    <mergeCell ref="J216:K216"/>
    <mergeCell ref="J217:K217"/>
    <mergeCell ref="J218:K218"/>
  </mergeCells>
  <printOptions horizontalCentered="1"/>
  <pageMargins left="0" right="0" top="0" bottom="0" header="0.31496062992125984" footer="0"/>
  <pageSetup paperSize="9" scale="55" orientation="landscape" r:id="rId1"/>
  <rowBreaks count="4" manualBreakCount="4">
    <brk id="37" max="23" man="1"/>
    <brk id="76" max="23" man="1"/>
    <brk id="116" max="23" man="1"/>
    <brk id="157" max="23" man="1"/>
  </rowBreaks>
  <ignoredErrors>
    <ignoredError sqref="A43 H98:I98 A91 A168:C174 C91 A92:C96 A177:C177 A87:C90 O87 O168 E88:G96 E87:G87 D87:D96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dane!$A$157:$A$160</xm:f>
          </x14:formula1>
          <xm:sqref>F14:F24 F49:F58</xm:sqref>
        </x14:dataValidation>
        <x14:dataValidation type="list" allowBlank="1" showInputMessage="1" showErrorMessage="1">
          <x14:formula1>
            <xm:f>[1]dane!#REF!</xm:f>
          </x14:formula1>
          <xm:sqref>C8:C9</xm:sqref>
        </x14:dataValidation>
        <x14:dataValidation type="list" allowBlank="1" showInputMessage="1" showErrorMessage="1">
          <x14:formula1>
            <xm:f>dane!$A$22:$A$31</xm:f>
          </x14:formula1>
          <xm:sqref>A14:A24 A49:A58</xm:sqref>
        </x14:dataValidation>
        <x14:dataValidation type="list" allowBlank="1" showInputMessage="1" showErrorMessage="1">
          <x14:formula1>
            <xm:f>dane!$A$141:$A$144</xm:f>
          </x14:formula1>
          <xm:sqref>E14:E24 E49:E58</xm:sqref>
        </x14:dataValidation>
        <x14:dataValidation type="list" allowBlank="1" showInputMessage="1" showErrorMessage="1">
          <x14:formula1>
            <xm:f>dane!$A$147:$A$154</xm:f>
          </x14:formula1>
          <xm:sqref>D14:D24 D49:D58</xm:sqref>
        </x14:dataValidation>
        <x14:dataValidation type="list" allowBlank="1" showInputMessage="1" showErrorMessage="1">
          <x14:formula1>
            <xm:f>dane!$A$61:$A$132</xm:f>
          </x14:formula1>
          <xm:sqref>C15:C24</xm:sqref>
        </x14:dataValidation>
        <x14:dataValidation type="list" allowBlank="1" showInputMessage="1" showErrorMessage="1">
          <x14:formula1>
            <xm:f>dane!$A$35:$A$56</xm:f>
          </x14:formula1>
          <xm:sqref>B14:B24 B49:B58</xm:sqref>
        </x14:dataValidation>
        <x14:dataValidation type="list" allowBlank="1" showInputMessage="1" showErrorMessage="1">
          <x14:formula1>
            <xm:f>dane!$A$61:$A$138</xm:f>
          </x14:formula1>
          <xm:sqref>C14 C49:C58</xm:sqref>
        </x14:dataValidation>
        <x14:dataValidation type="list" allowBlank="1" showInputMessage="1" showErrorMessage="1">
          <x14:formula1>
            <xm:f>dane!$A$197:$A$200</xm:f>
          </x14:formula1>
          <xm:sqref>N49:O58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0"/>
  <sheetViews>
    <sheetView topLeftCell="A169" workbookViewId="0">
      <selection activeCell="H190" sqref="H190"/>
    </sheetView>
  </sheetViews>
  <sheetFormatPr defaultRowHeight="14.4" x14ac:dyDescent="0.3"/>
  <cols>
    <col min="1" max="1" width="76.6640625" style="2" bestFit="1" customWidth="1"/>
    <col min="2" max="2" width="10.88671875" bestFit="1" customWidth="1"/>
    <col min="3" max="3" width="12.109375" bestFit="1" customWidth="1"/>
  </cols>
  <sheetData>
    <row r="1" spans="1:1" x14ac:dyDescent="0.3">
      <c r="A1" s="1" t="s">
        <v>16</v>
      </c>
    </row>
    <row r="2" spans="1:1" ht="15" x14ac:dyDescent="0.25">
      <c r="A2" s="2" t="s">
        <v>17</v>
      </c>
    </row>
    <row r="3" spans="1:1" x14ac:dyDescent="0.3">
      <c r="A3" s="2" t="s">
        <v>18</v>
      </c>
    </row>
    <row r="4" spans="1:1" x14ac:dyDescent="0.3">
      <c r="A4" s="2" t="s">
        <v>19</v>
      </c>
    </row>
    <row r="5" spans="1:1" ht="15" x14ac:dyDescent="0.25">
      <c r="A5" s="2" t="s">
        <v>20</v>
      </c>
    </row>
    <row r="6" spans="1:1" ht="15" x14ac:dyDescent="0.25">
      <c r="A6" s="2" t="s">
        <v>21</v>
      </c>
    </row>
    <row r="7" spans="1:1" ht="15" x14ac:dyDescent="0.25">
      <c r="A7" s="2" t="s">
        <v>22</v>
      </c>
    </row>
    <row r="9" spans="1:1" ht="15" x14ac:dyDescent="0.25">
      <c r="A9" s="1" t="s">
        <v>23</v>
      </c>
    </row>
    <row r="10" spans="1:1" ht="15" x14ac:dyDescent="0.25">
      <c r="A10" s="2" t="s">
        <v>24</v>
      </c>
    </row>
    <row r="11" spans="1:1" ht="15" x14ac:dyDescent="0.25">
      <c r="A11" s="2" t="s">
        <v>25</v>
      </c>
    </row>
    <row r="12" spans="1:1" ht="15" x14ac:dyDescent="0.25">
      <c r="A12" s="2" t="s">
        <v>26</v>
      </c>
    </row>
    <row r="13" spans="1:1" ht="15" x14ac:dyDescent="0.25">
      <c r="A13" s="2" t="s">
        <v>27</v>
      </c>
    </row>
    <row r="14" spans="1:1" ht="15" x14ac:dyDescent="0.25">
      <c r="A14" s="2" t="s">
        <v>28</v>
      </c>
    </row>
    <row r="15" spans="1:1" ht="15" x14ac:dyDescent="0.25">
      <c r="A15" s="2" t="s">
        <v>29</v>
      </c>
    </row>
    <row r="16" spans="1:1" ht="15" x14ac:dyDescent="0.25">
      <c r="A16" s="2" t="s">
        <v>30</v>
      </c>
    </row>
    <row r="17" spans="1:2" ht="15" x14ac:dyDescent="0.25">
      <c r="A17" s="2" t="s">
        <v>31</v>
      </c>
    </row>
    <row r="18" spans="1:2" x14ac:dyDescent="0.3">
      <c r="A18" s="2" t="s">
        <v>32</v>
      </c>
    </row>
    <row r="19" spans="1:2" x14ac:dyDescent="0.3">
      <c r="A19" s="2" t="s">
        <v>33</v>
      </c>
    </row>
    <row r="21" spans="1:2" x14ac:dyDescent="0.3">
      <c r="A21" s="1" t="s">
        <v>6</v>
      </c>
    </row>
    <row r="22" spans="1:2" ht="15" x14ac:dyDescent="0.25">
      <c r="A22" s="2" t="s">
        <v>34</v>
      </c>
      <c r="B22" s="3" t="s">
        <v>35</v>
      </c>
    </row>
    <row r="23" spans="1:2" ht="15" x14ac:dyDescent="0.25">
      <c r="A23" s="2" t="s">
        <v>36</v>
      </c>
      <c r="B23" s="3" t="s">
        <v>37</v>
      </c>
    </row>
    <row r="24" spans="1:2" ht="15" x14ac:dyDescent="0.25">
      <c r="A24" s="2" t="s">
        <v>38</v>
      </c>
      <c r="B24" s="3" t="s">
        <v>39</v>
      </c>
    </row>
    <row r="25" spans="1:2" ht="15" x14ac:dyDescent="0.25">
      <c r="A25" s="2" t="s">
        <v>40</v>
      </c>
      <c r="B25" s="3" t="s">
        <v>41</v>
      </c>
    </row>
    <row r="26" spans="1:2" ht="15" x14ac:dyDescent="0.25">
      <c r="A26" s="2" t="s">
        <v>42</v>
      </c>
      <c r="B26" s="3" t="s">
        <v>43</v>
      </c>
    </row>
    <row r="27" spans="1:2" ht="15" x14ac:dyDescent="0.25">
      <c r="A27" s="2" t="s">
        <v>44</v>
      </c>
      <c r="B27" s="3" t="s">
        <v>45</v>
      </c>
    </row>
    <row r="28" spans="1:2" ht="15" x14ac:dyDescent="0.25">
      <c r="A28" s="2" t="s">
        <v>46</v>
      </c>
      <c r="B28" s="3" t="s">
        <v>47</v>
      </c>
    </row>
    <row r="29" spans="1:2" ht="15" x14ac:dyDescent="0.25">
      <c r="A29" s="2" t="s">
        <v>181</v>
      </c>
      <c r="B29" s="3" t="s">
        <v>45</v>
      </c>
    </row>
    <row r="30" spans="1:2" ht="15" x14ac:dyDescent="0.25">
      <c r="A30" s="2" t="s">
        <v>183</v>
      </c>
      <c r="B30" s="3" t="s">
        <v>49</v>
      </c>
    </row>
    <row r="31" spans="1:2" ht="15" x14ac:dyDescent="0.25">
      <c r="A31" s="2" t="s">
        <v>218</v>
      </c>
      <c r="B31" s="3" t="s">
        <v>49</v>
      </c>
    </row>
    <row r="32" spans="1:2" ht="15" x14ac:dyDescent="0.25">
      <c r="A32" s="2" t="s">
        <v>48</v>
      </c>
      <c r="B32" s="3" t="s">
        <v>49</v>
      </c>
    </row>
    <row r="34" spans="1:2" ht="15" x14ac:dyDescent="0.25">
      <c r="A34" s="1" t="s">
        <v>50</v>
      </c>
    </row>
    <row r="35" spans="1:2" ht="15.75" x14ac:dyDescent="0.25">
      <c r="A35" s="112" t="s">
        <v>51</v>
      </c>
      <c r="B35">
        <v>10</v>
      </c>
    </row>
    <row r="36" spans="1:2" ht="15.75" x14ac:dyDescent="0.25">
      <c r="A36" s="112" t="s">
        <v>52</v>
      </c>
      <c r="B36">
        <v>14</v>
      </c>
    </row>
    <row r="37" spans="1:2" ht="15.75" x14ac:dyDescent="0.25">
      <c r="A37" s="112" t="s">
        <v>53</v>
      </c>
      <c r="B37">
        <v>12</v>
      </c>
    </row>
    <row r="38" spans="1:2" ht="15.75" x14ac:dyDescent="0.25">
      <c r="A38" s="112" t="s">
        <v>54</v>
      </c>
      <c r="B38">
        <v>11</v>
      </c>
    </row>
    <row r="39" spans="1:2" ht="15.6" x14ac:dyDescent="0.3">
      <c r="A39" s="112" t="s">
        <v>55</v>
      </c>
      <c r="B39">
        <v>15</v>
      </c>
    </row>
    <row r="40" spans="1:2" ht="15.6" x14ac:dyDescent="0.3">
      <c r="A40" s="112" t="s">
        <v>56</v>
      </c>
      <c r="B40">
        <v>17</v>
      </c>
    </row>
    <row r="41" spans="1:2" ht="15.75" x14ac:dyDescent="0.25">
      <c r="A41" s="112" t="s">
        <v>57</v>
      </c>
      <c r="B41">
        <v>16</v>
      </c>
    </row>
    <row r="42" spans="1:2" ht="15.75" x14ac:dyDescent="0.25">
      <c r="A42" s="112" t="s">
        <v>58</v>
      </c>
      <c r="B42">
        <v>13</v>
      </c>
    </row>
    <row r="43" spans="1:2" ht="15.75" x14ac:dyDescent="0.25">
      <c r="A43" s="112" t="s">
        <v>250</v>
      </c>
      <c r="B43">
        <v>18</v>
      </c>
    </row>
    <row r="44" spans="1:2" x14ac:dyDescent="0.3">
      <c r="A44" s="4" t="s">
        <v>184</v>
      </c>
      <c r="B44" s="3" t="s">
        <v>185</v>
      </c>
    </row>
    <row r="45" spans="1:2" x14ac:dyDescent="0.3">
      <c r="A45" s="4" t="s">
        <v>258</v>
      </c>
      <c r="B45" s="3" t="s">
        <v>182</v>
      </c>
    </row>
    <row r="46" spans="1:2" ht="15" x14ac:dyDescent="0.25">
      <c r="A46" s="4" t="s">
        <v>203</v>
      </c>
      <c r="B46" s="3" t="s">
        <v>185</v>
      </c>
    </row>
    <row r="47" spans="1:2" ht="15" x14ac:dyDescent="0.25">
      <c r="A47" s="2" t="s">
        <v>217</v>
      </c>
      <c r="B47" s="3" t="s">
        <v>259</v>
      </c>
    </row>
    <row r="48" spans="1:2" ht="15" x14ac:dyDescent="0.25">
      <c r="A48" s="2" t="s">
        <v>226</v>
      </c>
      <c r="B48" s="3" t="s">
        <v>260</v>
      </c>
    </row>
    <row r="49" spans="1:7" ht="15" x14ac:dyDescent="0.25">
      <c r="A49" s="2" t="s">
        <v>232</v>
      </c>
      <c r="B49" s="3" t="s">
        <v>261</v>
      </c>
    </row>
    <row r="50" spans="1:7" x14ac:dyDescent="0.3">
      <c r="A50" s="2" t="s">
        <v>227</v>
      </c>
      <c r="B50" t="s">
        <v>262</v>
      </c>
    </row>
    <row r="51" spans="1:7" ht="15" x14ac:dyDescent="0.25">
      <c r="A51" s="2" t="s">
        <v>263</v>
      </c>
      <c r="B51" s="3" t="s">
        <v>264</v>
      </c>
    </row>
    <row r="52" spans="1:7" x14ac:dyDescent="0.3">
      <c r="A52" s="2" t="s">
        <v>228</v>
      </c>
      <c r="B52" s="3" t="s">
        <v>265</v>
      </c>
    </row>
    <row r="53" spans="1:7" x14ac:dyDescent="0.3">
      <c r="A53" s="2" t="s">
        <v>266</v>
      </c>
      <c r="B53" s="3" t="s">
        <v>267</v>
      </c>
    </row>
    <row r="54" spans="1:7" ht="15" x14ac:dyDescent="0.25">
      <c r="A54" s="123" t="s">
        <v>242</v>
      </c>
      <c r="B54" s="3" t="s">
        <v>268</v>
      </c>
    </row>
    <row r="55" spans="1:7" x14ac:dyDescent="0.3">
      <c r="A55" s="2" t="s">
        <v>269</v>
      </c>
      <c r="B55" s="3" t="s">
        <v>270</v>
      </c>
    </row>
    <row r="56" spans="1:7" x14ac:dyDescent="0.3">
      <c r="A56" s="2" t="s">
        <v>271</v>
      </c>
      <c r="B56" s="3" t="s">
        <v>272</v>
      </c>
    </row>
    <row r="59" spans="1:7" x14ac:dyDescent="0.3">
      <c r="A59" s="1" t="s">
        <v>59</v>
      </c>
      <c r="G59" s="5"/>
    </row>
    <row r="60" spans="1:7" ht="15" x14ac:dyDescent="0.25">
      <c r="B60" t="s">
        <v>249</v>
      </c>
    </row>
    <row r="61" spans="1:7" ht="15.6" x14ac:dyDescent="0.3">
      <c r="A61" s="112" t="s">
        <v>223</v>
      </c>
      <c r="B61" s="3" t="s">
        <v>60</v>
      </c>
    </row>
    <row r="62" spans="1:7" ht="15.6" x14ac:dyDescent="0.3">
      <c r="A62" s="112" t="s">
        <v>61</v>
      </c>
      <c r="B62" s="3" t="s">
        <v>62</v>
      </c>
    </row>
    <row r="63" spans="1:7" ht="15.75" x14ac:dyDescent="0.25">
      <c r="A63" s="112" t="s">
        <v>63</v>
      </c>
      <c r="B63" s="3" t="s">
        <v>64</v>
      </c>
    </row>
    <row r="64" spans="1:7" ht="15.6" x14ac:dyDescent="0.3">
      <c r="A64" s="112" t="s">
        <v>251</v>
      </c>
      <c r="B64" s="3" t="s">
        <v>70</v>
      </c>
    </row>
    <row r="65" spans="1:2" ht="15.75" x14ac:dyDescent="0.25">
      <c r="A65" s="112" t="s">
        <v>65</v>
      </c>
      <c r="B65" s="3" t="s">
        <v>66</v>
      </c>
    </row>
    <row r="66" spans="1:2" ht="15.75" x14ac:dyDescent="0.25">
      <c r="A66" s="112" t="s">
        <v>67</v>
      </c>
      <c r="B66" s="3" t="s">
        <v>68</v>
      </c>
    </row>
    <row r="67" spans="1:2" ht="15.6" x14ac:dyDescent="0.3">
      <c r="A67" s="112" t="s">
        <v>69</v>
      </c>
      <c r="B67" s="3" t="s">
        <v>70</v>
      </c>
    </row>
    <row r="68" spans="1:2" ht="15.75" x14ac:dyDescent="0.25">
      <c r="A68" s="112" t="s">
        <v>71</v>
      </c>
      <c r="B68" s="3" t="s">
        <v>72</v>
      </c>
    </row>
    <row r="69" spans="1:2" ht="15.75" x14ac:dyDescent="0.25">
      <c r="A69" s="112" t="s">
        <v>73</v>
      </c>
      <c r="B69" s="3" t="s">
        <v>62</v>
      </c>
    </row>
    <row r="70" spans="1:2" ht="15.75" x14ac:dyDescent="0.25">
      <c r="A70" s="112" t="s">
        <v>74</v>
      </c>
      <c r="B70" s="3" t="s">
        <v>64</v>
      </c>
    </row>
    <row r="71" spans="1:2" ht="15.6" x14ac:dyDescent="0.3">
      <c r="A71" s="112" t="s">
        <v>75</v>
      </c>
      <c r="B71" s="3" t="s">
        <v>76</v>
      </c>
    </row>
    <row r="72" spans="1:2" ht="15.75" x14ac:dyDescent="0.25">
      <c r="A72" s="112" t="s">
        <v>77</v>
      </c>
      <c r="B72" s="3" t="s">
        <v>78</v>
      </c>
    </row>
    <row r="73" spans="1:2" ht="15.75" x14ac:dyDescent="0.25">
      <c r="A73" s="112" t="s">
        <v>79</v>
      </c>
      <c r="B73" s="3" t="s">
        <v>80</v>
      </c>
    </row>
    <row r="74" spans="1:2" ht="15.75" x14ac:dyDescent="0.25">
      <c r="A74" s="112" t="s">
        <v>81</v>
      </c>
      <c r="B74" s="3" t="s">
        <v>82</v>
      </c>
    </row>
    <row r="75" spans="1:2" ht="15.75" x14ac:dyDescent="0.25">
      <c r="A75" s="112" t="s">
        <v>83</v>
      </c>
      <c r="B75" s="3" t="s">
        <v>70</v>
      </c>
    </row>
    <row r="76" spans="1:2" ht="15.75" x14ac:dyDescent="0.25">
      <c r="A76" s="112" t="s">
        <v>84</v>
      </c>
      <c r="B76" s="3" t="s">
        <v>76</v>
      </c>
    </row>
    <row r="77" spans="1:2" ht="15.75" x14ac:dyDescent="0.25">
      <c r="A77" s="112" t="s">
        <v>85</v>
      </c>
      <c r="B77" s="3" t="s">
        <v>60</v>
      </c>
    </row>
    <row r="78" spans="1:2" ht="15.75" x14ac:dyDescent="0.25">
      <c r="A78" s="112" t="s">
        <v>86</v>
      </c>
      <c r="B78" s="3" t="s">
        <v>87</v>
      </c>
    </row>
    <row r="79" spans="1:2" ht="15.75" x14ac:dyDescent="0.25">
      <c r="A79" s="112" t="s">
        <v>88</v>
      </c>
      <c r="B79" s="3" t="s">
        <v>89</v>
      </c>
    </row>
    <row r="80" spans="1:2" ht="15.75" x14ac:dyDescent="0.25">
      <c r="A80" s="112" t="s">
        <v>90</v>
      </c>
      <c r="B80" s="3" t="s">
        <v>91</v>
      </c>
    </row>
    <row r="81" spans="1:2" ht="15.75" x14ac:dyDescent="0.25">
      <c r="A81" s="112" t="s">
        <v>92</v>
      </c>
      <c r="B81" s="3" t="s">
        <v>93</v>
      </c>
    </row>
    <row r="82" spans="1:2" ht="15.75" x14ac:dyDescent="0.25">
      <c r="A82" s="112" t="s">
        <v>94</v>
      </c>
      <c r="B82" s="3" t="s">
        <v>95</v>
      </c>
    </row>
    <row r="83" spans="1:2" ht="15.75" x14ac:dyDescent="0.25">
      <c r="A83" s="112" t="s">
        <v>96</v>
      </c>
      <c r="B83" s="3" t="s">
        <v>64</v>
      </c>
    </row>
    <row r="84" spans="1:2" ht="15.6" x14ac:dyDescent="0.3">
      <c r="A84" s="112" t="s">
        <v>97</v>
      </c>
      <c r="B84" s="3" t="s">
        <v>98</v>
      </c>
    </row>
    <row r="85" spans="1:2" ht="15.75" x14ac:dyDescent="0.25">
      <c r="A85" s="112" t="s">
        <v>99</v>
      </c>
      <c r="B85" s="3" t="s">
        <v>100</v>
      </c>
    </row>
    <row r="86" spans="1:2" ht="15.75" x14ac:dyDescent="0.25">
      <c r="A86" s="112" t="s">
        <v>101</v>
      </c>
      <c r="B86" s="3" t="s">
        <v>87</v>
      </c>
    </row>
    <row r="87" spans="1:2" ht="15.75" x14ac:dyDescent="0.25">
      <c r="A87" s="112" t="s">
        <v>252</v>
      </c>
      <c r="B87" s="3" t="s">
        <v>64</v>
      </c>
    </row>
    <row r="88" spans="1:2" ht="15.75" x14ac:dyDescent="0.25">
      <c r="A88" s="112" t="s">
        <v>222</v>
      </c>
      <c r="B88" s="3" t="s">
        <v>62</v>
      </c>
    </row>
    <row r="89" spans="1:2" ht="15.6" x14ac:dyDescent="0.3">
      <c r="A89" s="112" t="s">
        <v>253</v>
      </c>
      <c r="B89" s="3" t="s">
        <v>62</v>
      </c>
    </row>
    <row r="90" spans="1:2" ht="15.75" x14ac:dyDescent="0.25">
      <c r="A90" s="112" t="s">
        <v>102</v>
      </c>
      <c r="B90" s="3" t="s">
        <v>70</v>
      </c>
    </row>
    <row r="91" spans="1:2" ht="15" x14ac:dyDescent="0.25">
      <c r="A91" s="2" t="s">
        <v>238</v>
      </c>
      <c r="B91" s="3" t="s">
        <v>98</v>
      </c>
    </row>
    <row r="92" spans="1:2" ht="15.6" x14ac:dyDescent="0.3">
      <c r="A92" s="112" t="s">
        <v>103</v>
      </c>
      <c r="B92" s="3" t="s">
        <v>87</v>
      </c>
    </row>
    <row r="93" spans="1:2" ht="15.6" x14ac:dyDescent="0.3">
      <c r="A93" s="112" t="s">
        <v>254</v>
      </c>
      <c r="B93" s="3" t="s">
        <v>60</v>
      </c>
    </row>
    <row r="94" spans="1:2" ht="15.6" x14ac:dyDescent="0.3">
      <c r="A94" s="112" t="s">
        <v>255</v>
      </c>
      <c r="B94" s="3" t="s">
        <v>62</v>
      </c>
    </row>
    <row r="95" spans="1:2" ht="15.6" x14ac:dyDescent="0.3">
      <c r="A95" s="112" t="s">
        <v>256</v>
      </c>
      <c r="B95" s="3" t="s">
        <v>76</v>
      </c>
    </row>
    <row r="96" spans="1:2" ht="15.6" x14ac:dyDescent="0.3">
      <c r="A96" s="112" t="s">
        <v>104</v>
      </c>
      <c r="B96" s="3" t="s">
        <v>105</v>
      </c>
    </row>
    <row r="97" spans="1:2" ht="15.75" x14ac:dyDescent="0.25">
      <c r="A97" s="112" t="s">
        <v>106</v>
      </c>
      <c r="B97" s="3" t="s">
        <v>107</v>
      </c>
    </row>
    <row r="98" spans="1:2" ht="15.75" x14ac:dyDescent="0.25">
      <c r="A98" s="112" t="s">
        <v>224</v>
      </c>
      <c r="B98" s="3" t="s">
        <v>76</v>
      </c>
    </row>
    <row r="99" spans="1:2" ht="15.6" x14ac:dyDescent="0.3">
      <c r="A99" s="112" t="s">
        <v>108</v>
      </c>
      <c r="B99" s="122" t="s">
        <v>62</v>
      </c>
    </row>
    <row r="100" spans="1:2" ht="15.75" x14ac:dyDescent="0.25">
      <c r="A100" s="112" t="s">
        <v>212</v>
      </c>
      <c r="B100" s="3" t="s">
        <v>214</v>
      </c>
    </row>
    <row r="101" spans="1:2" ht="15.75" x14ac:dyDescent="0.25">
      <c r="A101" s="112" t="s">
        <v>109</v>
      </c>
      <c r="B101" s="122" t="s">
        <v>93</v>
      </c>
    </row>
    <row r="102" spans="1:2" ht="15.75" x14ac:dyDescent="0.25">
      <c r="A102" s="112" t="s">
        <v>110</v>
      </c>
      <c r="B102" s="122" t="s">
        <v>72</v>
      </c>
    </row>
    <row r="103" spans="1:2" ht="15.75" x14ac:dyDescent="0.25">
      <c r="A103" s="112" t="s">
        <v>216</v>
      </c>
      <c r="B103" s="122" t="s">
        <v>64</v>
      </c>
    </row>
    <row r="104" spans="1:2" ht="15.75" x14ac:dyDescent="0.25">
      <c r="A104" s="112" t="s">
        <v>111</v>
      </c>
      <c r="B104" s="122" t="s">
        <v>112</v>
      </c>
    </row>
    <row r="105" spans="1:2" ht="15.75" x14ac:dyDescent="0.25">
      <c r="A105" s="112" t="s">
        <v>213</v>
      </c>
      <c r="B105" s="3" t="s">
        <v>215</v>
      </c>
    </row>
    <row r="106" spans="1:2" ht="15.75" x14ac:dyDescent="0.25">
      <c r="A106" s="112" t="s">
        <v>113</v>
      </c>
      <c r="B106" s="122" t="s">
        <v>98</v>
      </c>
    </row>
    <row r="107" spans="1:2" ht="15.75" x14ac:dyDescent="0.25">
      <c r="A107" s="112" t="s">
        <v>210</v>
      </c>
      <c r="B107" s="122" t="s">
        <v>70</v>
      </c>
    </row>
    <row r="108" spans="1:2" ht="15.75" x14ac:dyDescent="0.25">
      <c r="A108" s="112" t="s">
        <v>114</v>
      </c>
      <c r="B108" s="122" t="s">
        <v>82</v>
      </c>
    </row>
    <row r="109" spans="1:2" ht="15.75" x14ac:dyDescent="0.25">
      <c r="A109" s="112" t="s">
        <v>115</v>
      </c>
      <c r="B109" s="122" t="s">
        <v>95</v>
      </c>
    </row>
    <row r="110" spans="1:2" ht="15.75" x14ac:dyDescent="0.25">
      <c r="A110" s="112" t="s">
        <v>211</v>
      </c>
      <c r="B110" s="122" t="s">
        <v>87</v>
      </c>
    </row>
    <row r="111" spans="1:2" ht="15.75" x14ac:dyDescent="0.25">
      <c r="A111" s="112" t="s">
        <v>116</v>
      </c>
      <c r="B111" s="122" t="s">
        <v>78</v>
      </c>
    </row>
    <row r="112" spans="1:2" ht="15.75" x14ac:dyDescent="0.25">
      <c r="A112" s="112" t="s">
        <v>117</v>
      </c>
      <c r="B112" s="122" t="s">
        <v>80</v>
      </c>
    </row>
    <row r="113" spans="1:2" ht="15.75" x14ac:dyDescent="0.25">
      <c r="A113" s="112" t="s">
        <v>118</v>
      </c>
      <c r="B113" s="122" t="s">
        <v>89</v>
      </c>
    </row>
    <row r="114" spans="1:2" ht="15.75" x14ac:dyDescent="0.25">
      <c r="A114" s="112" t="s">
        <v>119</v>
      </c>
      <c r="B114" s="122" t="s">
        <v>91</v>
      </c>
    </row>
    <row r="115" spans="1:2" ht="15.75" x14ac:dyDescent="0.25">
      <c r="A115" s="112" t="s">
        <v>120</v>
      </c>
      <c r="B115" s="3" t="s">
        <v>76</v>
      </c>
    </row>
    <row r="116" spans="1:2" ht="15.6" x14ac:dyDescent="0.3">
      <c r="A116" s="112" t="s">
        <v>121</v>
      </c>
      <c r="B116" s="3" t="s">
        <v>100</v>
      </c>
    </row>
    <row r="117" spans="1:2" ht="15.75" x14ac:dyDescent="0.25">
      <c r="A117" s="112" t="s">
        <v>122</v>
      </c>
      <c r="B117" s="3" t="s">
        <v>68</v>
      </c>
    </row>
    <row r="118" spans="1:2" ht="15.75" x14ac:dyDescent="0.25">
      <c r="A118" s="112" t="s">
        <v>123</v>
      </c>
      <c r="B118" s="3" t="s">
        <v>60</v>
      </c>
    </row>
    <row r="119" spans="1:2" ht="15.6" x14ac:dyDescent="0.3">
      <c r="A119" s="112" t="s">
        <v>124</v>
      </c>
      <c r="B119" s="3" t="s">
        <v>125</v>
      </c>
    </row>
    <row r="120" spans="1:2" ht="15.6" x14ac:dyDescent="0.3">
      <c r="A120" s="112" t="s">
        <v>126</v>
      </c>
      <c r="B120" s="3" t="s">
        <v>64</v>
      </c>
    </row>
    <row r="121" spans="1:2" ht="15.6" x14ac:dyDescent="0.3">
      <c r="A121" s="112" t="s">
        <v>127</v>
      </c>
      <c r="B121" s="3" t="s">
        <v>128</v>
      </c>
    </row>
    <row r="122" spans="1:2" ht="15.6" x14ac:dyDescent="0.3">
      <c r="A122" s="112" t="s">
        <v>129</v>
      </c>
      <c r="B122" s="3" t="s">
        <v>64</v>
      </c>
    </row>
    <row r="123" spans="1:2" ht="15.6" x14ac:dyDescent="0.3">
      <c r="A123" s="112" t="s">
        <v>130</v>
      </c>
      <c r="B123" s="3" t="s">
        <v>70</v>
      </c>
    </row>
    <row r="124" spans="1:2" ht="15.6" x14ac:dyDescent="0.3">
      <c r="A124" s="112" t="s">
        <v>131</v>
      </c>
      <c r="B124" s="3" t="s">
        <v>76</v>
      </c>
    </row>
    <row r="125" spans="1:2" ht="15.6" x14ac:dyDescent="0.3">
      <c r="A125" s="112" t="s">
        <v>132</v>
      </c>
      <c r="B125" s="3" t="s">
        <v>87</v>
      </c>
    </row>
    <row r="126" spans="1:2" ht="15.75" x14ac:dyDescent="0.25">
      <c r="A126" s="112" t="s">
        <v>133</v>
      </c>
      <c r="B126" s="3" t="s">
        <v>70</v>
      </c>
    </row>
    <row r="127" spans="1:2" ht="15.6" x14ac:dyDescent="0.3">
      <c r="A127" s="112" t="s">
        <v>134</v>
      </c>
      <c r="B127" s="3" t="s">
        <v>70</v>
      </c>
    </row>
    <row r="128" spans="1:2" ht="15.6" x14ac:dyDescent="0.3">
      <c r="A128" s="112" t="s">
        <v>135</v>
      </c>
      <c r="B128" s="3" t="s">
        <v>136</v>
      </c>
    </row>
    <row r="129" spans="1:6" ht="15.6" x14ac:dyDescent="0.3">
      <c r="A129" s="112" t="s">
        <v>137</v>
      </c>
      <c r="B129" s="3" t="s">
        <v>64</v>
      </c>
      <c r="E129" s="2"/>
      <c r="F129" s="3"/>
    </row>
    <row r="130" spans="1:6" x14ac:dyDescent="0.3">
      <c r="A130" s="2" t="s">
        <v>225</v>
      </c>
      <c r="B130" s="3" t="s">
        <v>87</v>
      </c>
    </row>
    <row r="131" spans="1:6" x14ac:dyDescent="0.3">
      <c r="A131" s="2" t="s">
        <v>240</v>
      </c>
      <c r="B131" s="3" t="s">
        <v>76</v>
      </c>
    </row>
    <row r="132" spans="1:6" x14ac:dyDescent="0.3">
      <c r="A132" s="2" t="s">
        <v>241</v>
      </c>
      <c r="B132" s="3" t="s">
        <v>62</v>
      </c>
    </row>
    <row r="133" spans="1:6" x14ac:dyDescent="0.3">
      <c r="A133" s="2" t="s">
        <v>239</v>
      </c>
      <c r="B133" s="3" t="s">
        <v>60</v>
      </c>
    </row>
    <row r="134" spans="1:6" x14ac:dyDescent="0.3">
      <c r="A134" s="2" t="s">
        <v>243</v>
      </c>
      <c r="B134" s="3" t="s">
        <v>95</v>
      </c>
    </row>
    <row r="135" spans="1:6" x14ac:dyDescent="0.3">
      <c r="A135" s="2" t="s">
        <v>244</v>
      </c>
      <c r="B135" s="3" t="s">
        <v>82</v>
      </c>
    </row>
    <row r="136" spans="1:6" x14ac:dyDescent="0.3">
      <c r="A136" s="2" t="s">
        <v>245</v>
      </c>
      <c r="B136" s="3" t="s">
        <v>72</v>
      </c>
    </row>
    <row r="137" spans="1:6" ht="15.75" x14ac:dyDescent="0.25">
      <c r="A137" s="112" t="s">
        <v>138</v>
      </c>
      <c r="B137" s="3" t="s">
        <v>87</v>
      </c>
    </row>
    <row r="138" spans="1:6" ht="15.6" x14ac:dyDescent="0.3">
      <c r="A138" s="112" t="s">
        <v>257</v>
      </c>
      <c r="B138" s="3" t="s">
        <v>60</v>
      </c>
    </row>
    <row r="140" spans="1:6" x14ac:dyDescent="0.3">
      <c r="A140" s="1" t="s">
        <v>168</v>
      </c>
    </row>
    <row r="141" spans="1:6" ht="15" x14ac:dyDescent="0.25">
      <c r="A141" s="2" t="s">
        <v>186</v>
      </c>
      <c r="B141">
        <v>1</v>
      </c>
    </row>
    <row r="142" spans="1:6" ht="15" x14ac:dyDescent="0.25">
      <c r="A142" s="2" t="s">
        <v>36</v>
      </c>
      <c r="B142">
        <v>2</v>
      </c>
    </row>
    <row r="143" spans="1:6" ht="15" x14ac:dyDescent="0.25">
      <c r="A143" s="2" t="s">
        <v>38</v>
      </c>
      <c r="B143">
        <v>3</v>
      </c>
    </row>
    <row r="144" spans="1:6" ht="15" x14ac:dyDescent="0.25">
      <c r="A144" s="2" t="s">
        <v>143</v>
      </c>
      <c r="B144" s="35" t="s">
        <v>193</v>
      </c>
    </row>
    <row r="146" spans="1:2" x14ac:dyDescent="0.3">
      <c r="A146" s="1" t="s">
        <v>167</v>
      </c>
    </row>
    <row r="147" spans="1:2" ht="15" x14ac:dyDescent="0.25">
      <c r="A147" s="2" t="s">
        <v>139</v>
      </c>
      <c r="B147" s="3" t="s">
        <v>35</v>
      </c>
    </row>
    <row r="148" spans="1:2" ht="15" x14ac:dyDescent="0.25">
      <c r="A148" s="2" t="s">
        <v>140</v>
      </c>
      <c r="B148" s="3" t="s">
        <v>37</v>
      </c>
    </row>
    <row r="149" spans="1:2" x14ac:dyDescent="0.3">
      <c r="A149" s="2" t="s">
        <v>141</v>
      </c>
      <c r="B149" s="3" t="s">
        <v>43</v>
      </c>
    </row>
    <row r="150" spans="1:2" ht="15" x14ac:dyDescent="0.25">
      <c r="A150" s="2" t="s">
        <v>273</v>
      </c>
      <c r="B150" s="3" t="s">
        <v>47</v>
      </c>
    </row>
    <row r="151" spans="1:2" ht="15" x14ac:dyDescent="0.25">
      <c r="A151" s="2" t="s">
        <v>142</v>
      </c>
      <c r="B151" s="3" t="s">
        <v>45</v>
      </c>
    </row>
    <row r="152" spans="1:2" ht="15" x14ac:dyDescent="0.25">
      <c r="A152" s="2" t="s">
        <v>219</v>
      </c>
      <c r="B152" s="3" t="s">
        <v>41</v>
      </c>
    </row>
    <row r="153" spans="1:2" ht="15" x14ac:dyDescent="0.25">
      <c r="A153" s="2" t="s">
        <v>220</v>
      </c>
      <c r="B153" s="3" t="s">
        <v>49</v>
      </c>
    </row>
    <row r="154" spans="1:2" ht="15" x14ac:dyDescent="0.25">
      <c r="A154" s="2" t="s">
        <v>231</v>
      </c>
      <c r="B154" s="3" t="s">
        <v>35</v>
      </c>
    </row>
    <row r="156" spans="1:2" x14ac:dyDescent="0.3">
      <c r="A156" s="1" t="s">
        <v>3</v>
      </c>
    </row>
    <row r="157" spans="1:2" ht="15" x14ac:dyDescent="0.25">
      <c r="A157" s="2">
        <v>1</v>
      </c>
    </row>
    <row r="158" spans="1:2" ht="15" x14ac:dyDescent="0.25">
      <c r="A158" s="2">
        <v>2</v>
      </c>
    </row>
    <row r="159" spans="1:2" ht="15" x14ac:dyDescent="0.25">
      <c r="A159" s="2">
        <v>3</v>
      </c>
    </row>
    <row r="160" spans="1:2" ht="15" x14ac:dyDescent="0.25">
      <c r="A160" s="2">
        <v>4</v>
      </c>
    </row>
    <row r="162" spans="1:2" ht="15" x14ac:dyDescent="0.25">
      <c r="A162" s="1" t="s">
        <v>144</v>
      </c>
    </row>
    <row r="163" spans="1:2" ht="15" x14ac:dyDescent="0.25">
      <c r="A163" s="2" t="s">
        <v>34</v>
      </c>
      <c r="B163">
        <v>15</v>
      </c>
    </row>
    <row r="164" spans="1:2" ht="15" x14ac:dyDescent="0.25">
      <c r="A164" s="2" t="s">
        <v>36</v>
      </c>
      <c r="B164">
        <v>15</v>
      </c>
    </row>
    <row r="165" spans="1:2" ht="15" x14ac:dyDescent="0.25">
      <c r="A165" s="2" t="s">
        <v>145</v>
      </c>
      <c r="B165">
        <v>30</v>
      </c>
    </row>
    <row r="166" spans="1:2" ht="15" x14ac:dyDescent="0.25">
      <c r="A166" s="2" t="s">
        <v>38</v>
      </c>
      <c r="B166" s="6">
        <v>15</v>
      </c>
    </row>
    <row r="167" spans="1:2" ht="15" x14ac:dyDescent="0.25">
      <c r="A167" s="2" t="s">
        <v>40</v>
      </c>
      <c r="B167" s="6">
        <v>15</v>
      </c>
    </row>
    <row r="168" spans="1:2" ht="15" x14ac:dyDescent="0.25">
      <c r="A168" s="2" t="s">
        <v>146</v>
      </c>
      <c r="B168" s="6">
        <v>30</v>
      </c>
    </row>
    <row r="169" spans="1:2" ht="15" x14ac:dyDescent="0.25">
      <c r="A169" s="2" t="s">
        <v>42</v>
      </c>
      <c r="B169" s="6">
        <v>15</v>
      </c>
    </row>
    <row r="170" spans="1:2" ht="15" x14ac:dyDescent="0.25">
      <c r="A170" s="2" t="s">
        <v>44</v>
      </c>
      <c r="B170" s="6">
        <v>15</v>
      </c>
    </row>
    <row r="171" spans="1:2" ht="15" x14ac:dyDescent="0.25">
      <c r="A171" s="2" t="s">
        <v>147</v>
      </c>
      <c r="B171" s="6">
        <v>30</v>
      </c>
    </row>
    <row r="172" spans="1:2" ht="15" x14ac:dyDescent="0.25">
      <c r="A172" s="2" t="s">
        <v>46</v>
      </c>
      <c r="B172" s="6">
        <v>15</v>
      </c>
    </row>
    <row r="173" spans="1:2" ht="15" x14ac:dyDescent="0.25">
      <c r="A173" s="2" t="s">
        <v>148</v>
      </c>
      <c r="B173" s="6">
        <v>15</v>
      </c>
    </row>
    <row r="174" spans="1:2" ht="15" x14ac:dyDescent="0.25">
      <c r="A174" s="2" t="s">
        <v>149</v>
      </c>
      <c r="B174">
        <v>30</v>
      </c>
    </row>
    <row r="177" spans="1:1" x14ac:dyDescent="0.3">
      <c r="A177" s="1" t="s">
        <v>150</v>
      </c>
    </row>
    <row r="178" spans="1:1" ht="15" x14ac:dyDescent="0.25">
      <c r="A178" s="7" t="s">
        <v>151</v>
      </c>
    </row>
    <row r="179" spans="1:1" x14ac:dyDescent="0.3">
      <c r="A179" s="7" t="s">
        <v>152</v>
      </c>
    </row>
    <row r="180" spans="1:1" ht="15" x14ac:dyDescent="0.25">
      <c r="A180" s="7" t="s">
        <v>153</v>
      </c>
    </row>
    <row r="181" spans="1:1" ht="15" x14ac:dyDescent="0.25">
      <c r="A181" s="7" t="s">
        <v>154</v>
      </c>
    </row>
    <row r="182" spans="1:1" ht="15" x14ac:dyDescent="0.25">
      <c r="A182" s="8" t="s">
        <v>155</v>
      </c>
    </row>
    <row r="183" spans="1:1" ht="15" x14ac:dyDescent="0.25">
      <c r="A183" s="8" t="s">
        <v>156</v>
      </c>
    </row>
    <row r="184" spans="1:1" ht="15" x14ac:dyDescent="0.25">
      <c r="A184" s="8" t="s">
        <v>157</v>
      </c>
    </row>
    <row r="185" spans="1:1" ht="15" x14ac:dyDescent="0.25">
      <c r="A185" s="8" t="s">
        <v>158</v>
      </c>
    </row>
    <row r="188" spans="1:1" x14ac:dyDescent="0.3">
      <c r="A188" s="9" t="s">
        <v>159</v>
      </c>
    </row>
    <row r="189" spans="1:1" ht="15" x14ac:dyDescent="0.25">
      <c r="A189" s="2" t="s">
        <v>160</v>
      </c>
    </row>
    <row r="190" spans="1:1" ht="15" x14ac:dyDescent="0.25">
      <c r="A190" s="2" t="s">
        <v>161</v>
      </c>
    </row>
    <row r="191" spans="1:1" x14ac:dyDescent="0.3">
      <c r="A191" s="2" t="s">
        <v>162</v>
      </c>
    </row>
    <row r="192" spans="1:1" x14ac:dyDescent="0.3">
      <c r="A192" s="2" t="s">
        <v>163</v>
      </c>
    </row>
    <row r="193" spans="1:1" ht="15" x14ac:dyDescent="0.25">
      <c r="A193" s="2" t="s">
        <v>164</v>
      </c>
    </row>
    <row r="194" spans="1:1" ht="15" x14ac:dyDescent="0.25">
      <c r="A194" s="2" t="s">
        <v>165</v>
      </c>
    </row>
    <row r="196" spans="1:1" ht="15" x14ac:dyDescent="0.25">
      <c r="A196" s="10" t="s">
        <v>166</v>
      </c>
    </row>
    <row r="197" spans="1:1" ht="15" x14ac:dyDescent="0.25">
      <c r="A197" s="2">
        <v>45</v>
      </c>
    </row>
    <row r="198" spans="1:1" ht="15" x14ac:dyDescent="0.25">
      <c r="A198" s="2">
        <v>69</v>
      </c>
    </row>
    <row r="199" spans="1:1" ht="15" x14ac:dyDescent="0.25">
      <c r="A199" s="2">
        <v>91</v>
      </c>
    </row>
    <row r="200" spans="1:1" ht="15" x14ac:dyDescent="0.25">
      <c r="A200" s="2">
        <v>98</v>
      </c>
    </row>
  </sheetData>
  <sheetProtection password="943F" sheet="1" objects="1" scenarios="1" insertColumns="0" deleteColumns="0"/>
  <autoFilter ref="A60:B132"/>
  <dataValidations disablePrompts="1" count="1">
    <dataValidation type="list" allowBlank="1" showInputMessage="1" showErrorMessage="1" sqref="A178">
      <formula1>$A$178:$A$181</formula1>
    </dataValidation>
  </dataValidations>
  <printOptions gridLines="1"/>
  <pageMargins left="0.11811023622047245" right="0.11811023622047245" top="0" bottom="0" header="0" footer="0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PENSUM, GPW i ZESTAWIENIE</vt:lpstr>
      <vt:lpstr>dane</vt:lpstr>
      <vt:lpstr>'PENSUM, GPW i ZESTAWIENIE'!Obszar_wydruku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Tylman</dc:creator>
  <cp:lastModifiedBy>Izabella Siwek</cp:lastModifiedBy>
  <cp:lastPrinted>2017-09-25T09:02:48Z</cp:lastPrinted>
  <dcterms:created xsi:type="dcterms:W3CDTF">2014-01-14T10:50:19Z</dcterms:created>
  <dcterms:modified xsi:type="dcterms:W3CDTF">2018-07-30T13:45:34Z</dcterms:modified>
</cp:coreProperties>
</file>